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840" windowWidth="13155" windowHeight="4275" activeTab="2"/>
  </bookViews>
  <sheets>
    <sheet name="Planilha Orçamentaria " sheetId="1" r:id="rId1"/>
    <sheet name="Cronograma" sheetId="2" r:id="rId2"/>
    <sheet name="BDI" sheetId="3" r:id="rId3"/>
  </sheets>
  <definedNames>
    <definedName name="_xlnm._FilterDatabase" localSheetId="0" hidden="1">'Planilha Orçamentaria '!#REF!</definedName>
    <definedName name="_xlnm.Print_Area" localSheetId="2">BDI!$A$1:$C$57</definedName>
    <definedName name="_xlnm.Print_Area" localSheetId="1">Cronograma!$A$1:$K$47</definedName>
    <definedName name="_xlnm.Print_Area" localSheetId="0">'Planilha Orçamentaria '!$A$1:$I$140</definedName>
  </definedNames>
  <calcPr calcId="125725"/>
</workbook>
</file>

<file path=xl/calcChain.xml><?xml version="1.0" encoding="utf-8"?>
<calcChain xmlns="http://schemas.openxmlformats.org/spreadsheetml/2006/main">
  <c r="A17" i="2"/>
  <c r="B34"/>
  <c r="B33"/>
  <c r="B32"/>
  <c r="B31"/>
  <c r="B30"/>
  <c r="B29"/>
  <c r="B28"/>
  <c r="B27"/>
  <c r="B26"/>
  <c r="B25"/>
  <c r="B24"/>
  <c r="B23"/>
  <c r="F31"/>
  <c r="H31" s="1"/>
  <c r="J31" s="1"/>
  <c r="H104" i="1" l="1"/>
  <c r="I104" s="1"/>
  <c r="H111" l="1"/>
  <c r="I111" s="1"/>
  <c r="H45"/>
  <c r="I45" s="1"/>
  <c r="H47"/>
  <c r="I47" s="1"/>
  <c r="H48"/>
  <c r="I48" s="1"/>
  <c r="H49"/>
  <c r="I49" s="1"/>
  <c r="H50"/>
  <c r="I50" s="1"/>
  <c r="H46"/>
  <c r="I46" s="1"/>
  <c r="H40"/>
  <c r="I40" s="1"/>
  <c r="H39"/>
  <c r="I39" s="1"/>
  <c r="H38"/>
  <c r="I38" s="1"/>
  <c r="H37"/>
  <c r="I37" s="1"/>
  <c r="H36"/>
  <c r="I36" s="1"/>
  <c r="I41" l="1"/>
  <c r="I52"/>
  <c r="I43" s="1"/>
  <c r="C26" i="2" s="1"/>
  <c r="I23" i="1"/>
  <c r="H25"/>
  <c r="I25" s="1"/>
  <c r="H18"/>
  <c r="I18" s="1"/>
  <c r="H76" l="1"/>
  <c r="I76" s="1"/>
  <c r="H64"/>
  <c r="I64" s="1"/>
  <c r="H27"/>
  <c r="I27" s="1"/>
  <c r="F34" i="2" l="1"/>
  <c r="H34" s="1"/>
  <c r="J34" s="1"/>
  <c r="F33"/>
  <c r="H33" s="1"/>
  <c r="J33" s="1"/>
  <c r="F32"/>
  <c r="H32" s="1"/>
  <c r="J32" s="1"/>
  <c r="F30"/>
  <c r="H30" s="1"/>
  <c r="J30" s="1"/>
  <c r="F29"/>
  <c r="H29" s="1"/>
  <c r="J29" s="1"/>
  <c r="F28"/>
  <c r="H28" s="1"/>
  <c r="J28" s="1"/>
  <c r="F27"/>
  <c r="H27" s="1"/>
  <c r="J27" s="1"/>
  <c r="F26"/>
  <c r="H26" s="1"/>
  <c r="J26" s="1"/>
  <c r="F25"/>
  <c r="H25" s="1"/>
  <c r="J25" s="1"/>
  <c r="F24"/>
  <c r="H24" s="1"/>
  <c r="J24" s="1"/>
  <c r="F23"/>
  <c r="H23" s="1"/>
  <c r="J23" s="1"/>
  <c r="H99" i="1" l="1"/>
  <c r="H75" l="1"/>
  <c r="I75" s="1"/>
  <c r="H60" l="1"/>
  <c r="I60" s="1"/>
  <c r="I99" l="1"/>
  <c r="H90" l="1"/>
  <c r="I90" s="1"/>
  <c r="H57"/>
  <c r="I57" s="1"/>
  <c r="H59"/>
  <c r="I59" s="1"/>
  <c r="H58"/>
  <c r="I58" s="1"/>
  <c r="H56"/>
  <c r="I56" s="1"/>
  <c r="H81" l="1"/>
  <c r="I81" s="1"/>
  <c r="H77"/>
  <c r="I77" s="1"/>
  <c r="H112"/>
  <c r="I112" s="1"/>
  <c r="I82" l="1"/>
  <c r="H55"/>
  <c r="I55" s="1"/>
  <c r="I61" s="1"/>
  <c r="H71" l="1"/>
  <c r="I71" s="1"/>
  <c r="H87" l="1"/>
  <c r="I87" s="1"/>
  <c r="H88"/>
  <c r="I88" s="1"/>
  <c r="H89"/>
  <c r="I89" s="1"/>
  <c r="H24" l="1"/>
  <c r="I24" s="1"/>
  <c r="H26"/>
  <c r="I26" s="1"/>
  <c r="H28"/>
  <c r="I28" s="1"/>
  <c r="H29"/>
  <c r="I29" s="1"/>
  <c r="H70" l="1"/>
  <c r="I70" s="1"/>
  <c r="I34"/>
  <c r="C25" i="2" s="1"/>
  <c r="I72" i="1" l="1"/>
  <c r="I69" s="1"/>
  <c r="C29" i="2" s="1"/>
  <c r="H65" i="1" l="1"/>
  <c r="I65" s="1"/>
  <c r="I66" l="1"/>
  <c r="H110" l="1"/>
  <c r="I110" s="1"/>
  <c r="H31"/>
  <c r="H92"/>
  <c r="H93"/>
  <c r="H94"/>
  <c r="H96"/>
  <c r="H97"/>
  <c r="H98"/>
  <c r="H101"/>
  <c r="H103"/>
  <c r="H105"/>
  <c r="H116"/>
  <c r="I31" l="1"/>
  <c r="I32" s="1"/>
  <c r="I116"/>
  <c r="I117" s="1"/>
  <c r="I103"/>
  <c r="I105"/>
  <c r="I101"/>
  <c r="I92"/>
  <c r="I93"/>
  <c r="I94"/>
  <c r="I96"/>
  <c r="I97"/>
  <c r="I98"/>
  <c r="C20" i="3"/>
  <c r="I113" i="1" l="1"/>
  <c r="I78"/>
  <c r="I106"/>
  <c r="I85" s="1"/>
  <c r="C32" i="2" s="1"/>
  <c r="I115" i="1"/>
  <c r="C34" i="2" s="1"/>
  <c r="I80" i="1"/>
  <c r="C31" i="2" s="1"/>
  <c r="I63" i="1"/>
  <c r="C28" i="2" s="1"/>
  <c r="I74" i="1" l="1"/>
  <c r="C30" i="2" s="1"/>
  <c r="I19" i="1"/>
  <c r="I17" s="1"/>
  <c r="C23" i="2" s="1"/>
  <c r="I108" i="1"/>
  <c r="C33" i="2" s="1"/>
  <c r="I21" i="1"/>
  <c r="C24" i="2" s="1"/>
  <c r="I54" i="1" l="1"/>
  <c r="I120" l="1"/>
  <c r="I122" s="1"/>
  <c r="C27" i="2"/>
  <c r="C35" s="1"/>
  <c r="C36" s="1"/>
  <c r="D31" s="1"/>
  <c r="D28" l="1"/>
  <c r="D25"/>
  <c r="D34"/>
  <c r="D23"/>
  <c r="D27"/>
  <c r="D33"/>
  <c r="D24"/>
  <c r="D26"/>
  <c r="D30"/>
  <c r="D29"/>
  <c r="D32"/>
  <c r="I36" l="1"/>
  <c r="I37" s="1"/>
  <c r="E36"/>
  <c r="D36"/>
  <c r="G36"/>
  <c r="G37" s="1"/>
  <c r="F36" l="1"/>
  <c r="H36" s="1"/>
  <c r="E37"/>
  <c r="K37" s="1"/>
  <c r="J36" l="1"/>
</calcChain>
</file>

<file path=xl/sharedStrings.xml><?xml version="1.0" encoding="utf-8"?>
<sst xmlns="http://schemas.openxmlformats.org/spreadsheetml/2006/main" count="373" uniqueCount="247">
  <si>
    <t xml:space="preserve">PINTURA </t>
  </si>
  <si>
    <t>SERVIÇOS FINAIS</t>
  </si>
  <si>
    <t>Custo TOTAL com BDI incluso</t>
  </si>
  <si>
    <t>ITEM</t>
  </si>
  <si>
    <t>CÓDIGO</t>
  </si>
  <si>
    <t>FONTE</t>
  </si>
  <si>
    <t>DESCRIÇÃO DOS SERVIÇOS</t>
  </si>
  <si>
    <t>UNID.</t>
  </si>
  <si>
    <t>QUANT.</t>
  </si>
  <si>
    <t>m³</t>
  </si>
  <si>
    <t>m²</t>
  </si>
  <si>
    <t>m</t>
  </si>
  <si>
    <t>9.2</t>
  </si>
  <si>
    <t xml:space="preserve">DEMOLIÇÕES E RETIRADAS </t>
  </si>
  <si>
    <t>VALOR TOTAL SERVIÇOS (R$)</t>
  </si>
  <si>
    <t>PESO          %</t>
  </si>
  <si>
    <t>MÊS 01</t>
  </si>
  <si>
    <t>MÊS 02</t>
  </si>
  <si>
    <t>MÊS 03</t>
  </si>
  <si>
    <t>SIMPL.%</t>
  </si>
  <si>
    <t>ACUM. %</t>
  </si>
  <si>
    <t>Total da Obra</t>
  </si>
  <si>
    <t>Totais de cada mês</t>
  </si>
  <si>
    <t>CRONOGRAMA FÍSICO-FINANCEIRO</t>
  </si>
  <si>
    <t>A</t>
  </si>
  <si>
    <t>B</t>
  </si>
  <si>
    <t>C</t>
  </si>
  <si>
    <t>D</t>
  </si>
  <si>
    <t>E</t>
  </si>
  <si>
    <t>F</t>
  </si>
  <si>
    <t>G</t>
  </si>
  <si>
    <t>H</t>
  </si>
  <si>
    <t>TAXA DE BENEFÍCIO E DESPESAS INDIRETAS</t>
  </si>
  <si>
    <t>GARANTIA / RISCO / SEGURO</t>
  </si>
  <si>
    <t>DESPESAS FINANCEIRAS</t>
  </si>
  <si>
    <t>ADMINISTRAÇÃO CENTRAL</t>
  </si>
  <si>
    <t>LUCRO</t>
  </si>
  <si>
    <t>TRIBUTOS</t>
  </si>
  <si>
    <t>COFINS</t>
  </si>
  <si>
    <t>ISS</t>
  </si>
  <si>
    <t>PIS</t>
  </si>
  <si>
    <t>74130/001</t>
  </si>
  <si>
    <t>Bibliografia:</t>
  </si>
  <si>
    <t>www.tcu.gov.br/TC 036.076/2011-2 - Valores referênciais de taxas de benefícios indiretos.</t>
  </si>
  <si>
    <t xml:space="preserve">             TAXA DE BENEFÍCIO E DESPESAS INDIRETAS</t>
  </si>
  <si>
    <t xml:space="preserve">TAXA DE BDI = </t>
  </si>
  <si>
    <t>INSTALAÇÃO DE CANTEIRO DE OBRA</t>
  </si>
  <si>
    <t>ACABAMENTOS</t>
  </si>
  <si>
    <t>INSTALAÇÕES SISTEMAS ELÉTRICOS E ELETRÔNICOS 127/220V</t>
  </si>
  <si>
    <t xml:space="preserve">Valores com desoneração da folha de pagamento. </t>
  </si>
  <si>
    <t>LIMPEZA FINAL DA OBRA</t>
  </si>
  <si>
    <t>unidade</t>
  </si>
  <si>
    <t>REMOCAO MANUAL DE ENTULHO</t>
  </si>
  <si>
    <t>ACESSIBILIDADE</t>
  </si>
  <si>
    <t>GRELHA DE FERRO FUNDIDO PARA CANALETA LARG = 30CM, FORNECIMENTO E ASSENTAMENTO</t>
  </si>
  <si>
    <t>FIOS E CABOS C/ISOL.TERMOPLASTICO TENSAO 450/750V FORNECIMENTO E INSTALACAO</t>
  </si>
  <si>
    <t># 2,5 mm²</t>
  </si>
  <si>
    <t>74130/004</t>
  </si>
  <si>
    <t>74130/003</t>
  </si>
  <si>
    <t># DISJUNTOR TERMOMAGNETICO TRIPOLAR PADRAO NEMA (AMERICANO) 10 A 50A 240V.</t>
  </si>
  <si>
    <t># DISJUNTOR TERMOMAGNETICO MONOPOLAR PADRAO NEMA (AMERICANO) 10 A 30A 240V.</t>
  </si>
  <si>
    <t># DISJUNTOR TERMOMAGNETICO BIPOLAR PADRAO NEMA (AMERICANO) 10 A 50A 240V.</t>
  </si>
  <si>
    <t># ELETRODUTO DE PVC FLEXIVEL CORRUGADO DN 25MM (1").</t>
  </si>
  <si>
    <t>QUEBRA EM ALVENARIA PARA INSTALAÇÃO DE QUADRO DISTRIBUIÇÃO GRANDE (76X40 CM). AF_05/2015</t>
  </si>
  <si>
    <t>QUADRO DE DISTRIBUICAO DE ENERGIA DE EMBUTIR, EM CHAPA METALICA, PARA 32 DISJUNTORES TERMOMAGNETICOS MONOPOLARES, COM BARRAMENTO TRIFASICO E NEUTRO.</t>
  </si>
  <si>
    <t>74131/006</t>
  </si>
  <si>
    <t># CAIXA DE PASSAGEM PVC 3" OCTOGONAL</t>
  </si>
  <si>
    <t>2.1</t>
  </si>
  <si>
    <t>ARQUITETÔNICO</t>
  </si>
  <si>
    <t>SINAPI</t>
  </si>
  <si>
    <t>TRANSPORTE DE ENTULHO COM CAMINHAO BASCULANTE 6 M3, RODOVIA PAVIMENTADA, DMT 0,5 A 1,0 KM</t>
  </si>
  <si>
    <t>ELÉTRICA</t>
  </si>
  <si>
    <t>MASSA ÚNICA, PARA RECEBIMENTO DE PINTURA, EM ARGAMASSA TRAÇO 1:2:8, PREPARO MECÂNICO COM BETONEIRA 400L, APLICADA MANUALMENTE EM FACES INTERNAS DE PAREDES DE AMBIENTES COM ÁREA MENOR QUE 10M2, ESPESSURA DE 20MM, COM EXECUÇÃO DE TALISCAS. AF_06/2014</t>
  </si>
  <si>
    <t>INSTALAÇÕES SISTEMAS HIDRÁULICOS E SANITÁRIOS</t>
  </si>
  <si>
    <t>Subtotal</t>
  </si>
  <si>
    <t>BDI=</t>
  </si>
  <si>
    <t xml:space="preserve">PREÇO UNIT. (R$) </t>
  </si>
  <si>
    <t xml:space="preserve">PREÇO UNIT.+BDI (R$) </t>
  </si>
  <si>
    <t>TUBOS E CONECÇÕES</t>
  </si>
  <si>
    <t>CARGA E DESCARGA MECANIZADAS DE ENTULHO EM CAMINHAO BASCULANTE 6 M3</t>
  </si>
  <si>
    <t>72898</t>
  </si>
  <si>
    <t>VALOR
(R$)</t>
  </si>
  <si>
    <r>
      <rPr>
        <i/>
        <sz val="11"/>
        <rFont val="Cambria"/>
        <family val="1"/>
        <scheme val="major"/>
      </rPr>
      <t xml:space="preserve"># </t>
    </r>
    <r>
      <rPr>
        <sz val="11"/>
        <rFont val="Cambria"/>
        <family val="1"/>
        <scheme val="major"/>
      </rPr>
      <t>1,5 mm²</t>
    </r>
  </si>
  <si>
    <t>DISJUNTORES - FORNECIMENTO E INSTALACÃO</t>
  </si>
  <si>
    <t>ELETRODUTOS E ACESSÓRIOS - FORNECIMENTO E INSTALACÃO</t>
  </si>
  <si>
    <t>ILUMINAÇÃO -FORNECIMENTO E INSTALACÃO</t>
  </si>
  <si>
    <t>CENTRO DE DISTRIBUIÇÃO - FORNECIMENTO E INSTALACÃO</t>
  </si>
  <si>
    <t>TRIBUNAL REGIONAL FEDERAL DA PRIMEIRA REGIÃO</t>
  </si>
  <si>
    <t>Valor do  m² em R$</t>
  </si>
  <si>
    <t>CNPJ: 05.419.225/0001-09</t>
  </si>
  <si>
    <t>JOSUÉ DIAS DE FREITAS FILHO</t>
  </si>
  <si>
    <t>CREA: 140926813-6</t>
  </si>
  <si>
    <t>TRIBUNAL REGIONAL FERDERAL DA PRIMEIRA REGIÃO</t>
  </si>
  <si>
    <r>
      <rPr>
        <sz val="9"/>
        <color theme="1"/>
        <rFont val="Calibri"/>
        <family val="2"/>
        <scheme val="minor"/>
      </rPr>
      <t>MURILO MARCON CASSIMIRO - EIRELI – ME
CNPJ: 12.164.720/0001-71
CREA-SP: 1916996
CREA-MG: 63584
CAU-SP: 31245-2
Rua dos Paulistas, 103-A, Santo Antonio / Rua Dona Olinda Halston, n° 157, Vila Formosa
São José do Rio Pardo-SP - CEP 13720-000
Phone office: +55 19 3681-4011
Site: www.contecservicos.com.br – e-mail: contato@contecservicos.com.br</t>
    </r>
    <r>
      <rPr>
        <sz val="11"/>
        <color rgb="FF000000"/>
        <rFont val="Arial"/>
        <family val="2"/>
      </rPr>
      <t xml:space="preserve">
</t>
    </r>
  </si>
  <si>
    <t># 10 mm²</t>
  </si>
  <si>
    <t xml:space="preserve">PLANILHA ORÇAMENTARIA - REFORMA DO ESTACIONAMENTO DA SEDE DA SEÇÃO JUDICIÁRIA DO AMAZONAS </t>
  </si>
  <si>
    <t># ELETRODUTO FLEXIVEL ACO GALV TIPO CONDUITE D = 1 1/2" (40MM)</t>
  </si>
  <si>
    <t># CAIXA DE PASSAGEM 30X30X40 COM TAMPA E DRENO BRITA</t>
  </si>
  <si>
    <t>83446</t>
  </si>
  <si>
    <t># ELETRODUTO DE ACO GALVANIZADO ELETROLITICO DN 40MM (1 1/2"), TIPO SEMI-PESADO, INCLUSIVE CONEXOES</t>
  </si>
  <si>
    <t>INFRA-ESTRUTURA</t>
  </si>
  <si>
    <t xml:space="preserve">Subtotal </t>
  </si>
  <si>
    <t>2.1.6</t>
  </si>
  <si>
    <t>72900</t>
  </si>
  <si>
    <t>DEMOLICAO DE CAMADA DE ASSENTAMENTO/CONTRAPISO COM USO DE PONTEIRO, ESPESSURA ATE 4CM</t>
  </si>
  <si>
    <t>73801/002</t>
  </si>
  <si>
    <t>90458</t>
  </si>
  <si>
    <t>87878</t>
  </si>
  <si>
    <t>87529</t>
  </si>
  <si>
    <t>74245/001</t>
  </si>
  <si>
    <t>PINTURA ACRILICA EM PISO CIMENTADO DUAS DEMAOS</t>
  </si>
  <si>
    <t>9537</t>
  </si>
  <si>
    <t>13.1</t>
  </si>
  <si>
    <t>11.2</t>
  </si>
  <si>
    <t>ENGENHEIRO CIVIL</t>
  </si>
  <si>
    <t>PAVIMENTAÇÃO</t>
  </si>
  <si>
    <t>FUNDO PREPARADOR PRIMER A BASE DE EPOXI, PARA ESTRUTURA METALICA, UMA DEMAO, ESPESSURA DE 25 MICRA.</t>
  </si>
  <si>
    <t>73865/001</t>
  </si>
  <si>
    <t>TCPO 14 - Tabela de Composição de Custos - Referência Técnica: 01/2016 com desoneração, estado do Amazonas</t>
  </si>
  <si>
    <t>kg</t>
  </si>
  <si>
    <t>5.1</t>
  </si>
  <si>
    <t>5.2</t>
  </si>
  <si>
    <t>5.3</t>
  </si>
  <si>
    <t>5.6</t>
  </si>
  <si>
    <t>ARMACAO EM TELA DE ACO SOLDADA NERVURADA Q-138, ACO CA-60, 4,2MM, MALHA 10X10CM</t>
  </si>
  <si>
    <t>73994/001</t>
  </si>
  <si>
    <t># 240 mm²</t>
  </si>
  <si>
    <t>Obra: Reforma do Estacionamento da Sede da Seção Judiciária do Amazonas.</t>
  </si>
  <si>
    <t>Proprietário: Tribunal Regional Federal da Primeira Região.</t>
  </si>
  <si>
    <t>Local: Av. André Araújo, 25, Bairro Aleixo.</t>
  </si>
  <si>
    <t>PINTURA ACRILICA EM PISO CIMENTADO, TRES DEMAOS</t>
  </si>
  <si>
    <t>Referenias:        SINAPI - Sistema Nacional de Pesquisa de Custos e Índices da Construção Civil. - Referência Técnica: 11/2015 com desoneração, estado do Amazonas.</t>
  </si>
  <si>
    <t>74209/001</t>
  </si>
  <si>
    <t>PLACA DE OBRA EM CHAPA DE ACO GALVANIZADO</t>
  </si>
  <si>
    <t>DEMOLICAO DE LAJES, DE FORMA MECANIZADA COM MARTELETE, SEM REAPROVEITAMENTO. AF_12/2017</t>
  </si>
  <si>
    <t>97629</t>
  </si>
  <si>
    <t>97627</t>
  </si>
  <si>
    <t>DEMOLIÇÃO DE PILARES E VIGAS EM CONCRETO ARMADO, DE FORMA MECANIZADA COM MARTELETE, SEM REAPROVEITAMENTO</t>
  </si>
  <si>
    <t>92267</t>
  </si>
  <si>
    <t>FABRICAÇÃO DE FORMA PARA LAJES, EM CHAPA DE MADEIRA COMPENSADA RESINADA, E=17MM. AF_12/2015</t>
  </si>
  <si>
    <t>92509</t>
  </si>
  <si>
    <t>MONTAGEM E DESMONTAGEM DE FÔRMA DE LAJE MACIÇA COM ÁREA MEDIA MENOR OU IGUAL A 20M², PÉ-DIREITO SIMPLES, EM CHAPA DE MADEIRA COMPENSADA RESINADA, 2 UTILIZAÇÕES. AF 12/2015</t>
  </si>
  <si>
    <t>92789</t>
  </si>
  <si>
    <t>ARMAÇÃO DE LAJE DE UMA ESTRUTURA CONVENCIONAL DE CONCRETO ARMADO EM UMA EDIFICAÇÃO TÉRREA OU SOBRADO UTILIZANDO AÇO CA-50 DE 12,5MM - MONTAGEM. AF_12/2015</t>
  </si>
  <si>
    <t>85662</t>
  </si>
  <si>
    <t>ARMAÇÃO EM TELA DE AÇO SOLDADA NERVURADA, Q-92, ACO CA-60, 4,2MM, MALHA 15X15CM.</t>
  </si>
  <si>
    <t>92742</t>
  </si>
  <si>
    <t>CONCRETAGEM DE VIGAS E LAJES, FCK=20MPA, PARA QUALQUER TIPO DE LAJE COM BALDES EM EDIFICAÇÃO DE MULTIPAVIMENTOS ATÉ 04 ANDARES, COM ÁREA MÉDIA DE LAJES MENOR OU IGUAL A 20M² - LANÇAMENTO, ADENSAMENTO E ACABAMENTO. AF_12/2015.</t>
  </si>
  <si>
    <t>FUNDAÇÃO</t>
  </si>
  <si>
    <t>(Fundação Estrutura metálica)</t>
  </si>
  <si>
    <t>93358</t>
  </si>
  <si>
    <t>ESCAVAÇÃO MANUAL DE VALA COM PROFUNDIDADE MENOR OU IGUAL A 1,30M. AF_03/2016</t>
  </si>
  <si>
    <t>ARMAÇÃO DE LAJE DE UMA ESTRUTURA CONVENCIONAL DE CONCRETO ARMADO EM UMA EDIFICAÇÃO TERREA OU SOBRADO UTILIZANDO AÇO CA-50 DE 8,0MM - MONTAGEM EM AF_12/2015</t>
  </si>
  <si>
    <t>ARMAÇÃO DE LAJE DE UMA ESTRUTURA CONVENCIONAL DE CONCRETO ARMADO EM UMA EDIFICAÇÃO TERREA OU SOBRADO UTILIZANDO AÇO CA-50 DE 12,5MM - MONTAGEM EM AF_12/2015</t>
  </si>
  <si>
    <t>ARMAÇÃO DE LAJE DE UMA ESTRUTURA CONVENCIONAL DE CONCRETO ARMADO EM UMA EDIFICAÇÃO TERREA OU SOBRADO UTILIZANDO AÇO CA-50 DE 16,0MM - MONTAGEM EM AF_12/2015</t>
  </si>
  <si>
    <t>92786</t>
  </si>
  <si>
    <t>92788</t>
  </si>
  <si>
    <t>(COMPOSIÇÃO REPRESENTATIVA) DO SERVIÇO DE INSTALAÇÃO DE TUBOS DE PVC, SÉRIE R, AGUA PLUVIAL, DN 100MM (INSTALADO EM RAMAL DE ENCAMINHAMENTO, OU CONDUTORES VERTICAIS), INCLUSIVE CONEXÕES, CORTES E FIXAÇÕES, PARA PRÉDIOS. AF_10/2015</t>
  </si>
  <si>
    <t>(COMPOSIÇÃO REPRESENTATIVA) DO SERVIÇO DE INSTALAÇÃO DE TUBOS DE PVC, SÉRIE R, AGUA PLUVIAL, DN 150MM (INSTALADO EM RAMAL DE ENCAMINHAMENTO, OU CONDUTORES VERTICAIS), INCLUSIVE CONEXÕES, CORTES E FIXAÇÕES, PARA PRÉDIOS. AF_10/2015</t>
  </si>
  <si>
    <t>ESTRUTURA METÁLICA EM PERFIL DE AÇO PARA COBERTURA</t>
  </si>
  <si>
    <t>SEINFRA</t>
  </si>
  <si>
    <t>1.1</t>
  </si>
  <si>
    <t>2.1.1</t>
  </si>
  <si>
    <t>2.1.2</t>
  </si>
  <si>
    <t>2.1.3</t>
  </si>
  <si>
    <t>2.1.4</t>
  </si>
  <si>
    <t>2.1.5</t>
  </si>
  <si>
    <t>2.1.7</t>
  </si>
  <si>
    <t>2.2</t>
  </si>
  <si>
    <t>2.2.1</t>
  </si>
  <si>
    <t>3.1</t>
  </si>
  <si>
    <t>3.2</t>
  </si>
  <si>
    <t>3.5</t>
  </si>
  <si>
    <t>3.3</t>
  </si>
  <si>
    <t>3.4</t>
  </si>
  <si>
    <t>4.1</t>
  </si>
  <si>
    <t>4.2</t>
  </si>
  <si>
    <t>4.3</t>
  </si>
  <si>
    <t>4.4</t>
  </si>
  <si>
    <t>4.5</t>
  </si>
  <si>
    <t>4.6</t>
  </si>
  <si>
    <t>5.4</t>
  </si>
  <si>
    <t>5.5</t>
  </si>
  <si>
    <t>7.1</t>
  </si>
  <si>
    <t>7.2</t>
  </si>
  <si>
    <t>8.1</t>
  </si>
  <si>
    <t>9.1</t>
  </si>
  <si>
    <t>9.3</t>
  </si>
  <si>
    <t>10.1</t>
  </si>
  <si>
    <t>11.1.1</t>
  </si>
  <si>
    <t>11.1.2</t>
  </si>
  <si>
    <t>11.1.3</t>
  </si>
  <si>
    <t>11.1.4</t>
  </si>
  <si>
    <t>11.1</t>
  </si>
  <si>
    <t>11.2.1</t>
  </si>
  <si>
    <t>11.2.2</t>
  </si>
  <si>
    <t>11.2.3</t>
  </si>
  <si>
    <t>11.3</t>
  </si>
  <si>
    <t>11.3.1</t>
  </si>
  <si>
    <t>11.3.2</t>
  </si>
  <si>
    <t>11.3.4</t>
  </si>
  <si>
    <t>11.3.5</t>
  </si>
  <si>
    <t>11.4</t>
  </si>
  <si>
    <t>11.4.1</t>
  </si>
  <si>
    <t>11.5</t>
  </si>
  <si>
    <t>11.5.1</t>
  </si>
  <si>
    <t>11.5.3</t>
  </si>
  <si>
    <t>11.5.4</t>
  </si>
  <si>
    <t>12.1</t>
  </si>
  <si>
    <t>12.1.1</t>
  </si>
  <si>
    <t>12.1.2</t>
  </si>
  <si>
    <t>12.1.3</t>
  </si>
  <si>
    <t>MURILO MARCON CASSIMIRO</t>
  </si>
  <si>
    <t>CREA-RNP: 2616052725</t>
  </si>
  <si>
    <r>
      <rPr>
        <sz val="9"/>
        <color theme="1"/>
        <rFont val="Calibri"/>
        <family val="2"/>
        <scheme val="minor"/>
      </rPr>
      <t>MURILO MARCON CASSIMIRO - EIRELI – ME
CNPJ: 12.164.720/0001-71
CREA-SP: 1916996
CREA-MG: 63584
CAU-SP: 31245-2
Rua dos Paulistas, 103-A, Santo Antonio /Avenida Nove de Julho, n° 756, 1º andar, Centro.
São José do Rio Pardo-SP - CEP 13720-000
Phone office: +55 19 3681-4011 
Site: www.contecservicos.com.br – e-mail: contato@contecservicos.com.br</t>
    </r>
    <r>
      <rPr>
        <sz val="11"/>
        <color rgb="FF000000"/>
        <rFont val="Arial"/>
        <family val="2"/>
      </rPr>
      <t xml:space="preserve">
</t>
    </r>
  </si>
  <si>
    <t>8.2</t>
  </si>
  <si>
    <t xml:space="preserve"> Base de Preços:  SINAPI-AM Preço 06/16 Data de refência técnica: 19/07/2018 - TCPO14 01/16 - SEINFRA</t>
  </si>
  <si>
    <t>97655</t>
  </si>
  <si>
    <t>REMOÇÃO DE TRAMA METÁLICA PARA COBERTURA, DE FORMA MANUAL, SEM REAPROVEITAMENTO. AF_12/2017</t>
  </si>
  <si>
    <t>72897</t>
  </si>
  <si>
    <t>LASTRO DE VALA COM PREPARO DE FUNDO, LARGURA MENOR QUE 1,5M, COM CAMADA DE AREIA, LANÇAMENTO MANUAL, EM LOCAL COM NÍVEL BAIXO DE INTERFERENCIA. AF_06/2016</t>
  </si>
  <si>
    <t>CONCRETAGEM DE BLOCOS DE COROAMENTO E VIGAS BALDRAME, FCK 30MPA, COM USO DE BOMBA LANÇAMENTO, ADENSAMENTO E ACABAMENTO 06_2017</t>
  </si>
  <si>
    <t>REGULARIZAÇÃO DE SUPERFICIES EM TERRA COM MOTONIVELADORA</t>
  </si>
  <si>
    <t>CONCRETAGEM DE RADIER, PISO OU LAJE SOBRE SOLO, FCK 30MPA, PARA ESPESSURA DE 10CM - LANÇAMENTO, ADENSAMENTO E ACABAMENTO. AF_09/2017</t>
  </si>
  <si>
    <t>CINTA DE AMARRAÇÃO DE ALVENARIA MOLDADA IN-LOCO COM UTILIZAÇÃO DE BLOCO CANALETA. AF_03/2016</t>
  </si>
  <si>
    <t>CHAPISCO APLICADO EM ALVENARIAS E ESTRUTURAS DE CONCRETO INTERNAS, COM COLHER DE PEDREIRO. ARGAMASSA 1:3 COM PREPARO MANUAL. AF_06/2014.</t>
  </si>
  <si>
    <t>73924/002</t>
  </si>
  <si>
    <t>PINTURA ESMALTE ACETINADO, DUAS DEMAOS, SOBRE SUPERFICIE METALICA</t>
  </si>
  <si>
    <t>79500/002</t>
  </si>
  <si>
    <t>91924</t>
  </si>
  <si>
    <t>91926</t>
  </si>
  <si>
    <t>91932</t>
  </si>
  <si>
    <t>92999</t>
  </si>
  <si>
    <t>91834</t>
  </si>
  <si>
    <t>95751</t>
  </si>
  <si>
    <t>95748</t>
  </si>
  <si>
    <t>93012</t>
  </si>
  <si>
    <t>ELETRODUTO RÍGIDO ROSCÁVEL, PVC, DN 110MM (4") - FORNECIMENTO E INSTALAÇÃO</t>
  </si>
  <si>
    <t>73831/002</t>
  </si>
  <si>
    <t># LAMPADA DE VAPOR DE MERCURIO DE 250W</t>
  </si>
  <si>
    <t>91937</t>
  </si>
  <si>
    <t>74166/001</t>
  </si>
  <si>
    <t>CAIXA DE INSPEÇÃO EM CONCRETO PRE-MOLDADO DN 60CM COM TAMPA H=60CM - FORNECIMENTO E INSTALAÇÃO</t>
  </si>
  <si>
    <t>ESTRUTURA METÁLICA</t>
  </si>
  <si>
    <t>(rebaixamento laje reservatorio existente)</t>
  </si>
  <si>
    <t>TELHAMENTO COM TELHA DE AÇO/ALUMINIO E=0,5MM, COM ATÉ 2 AGUAS, INCLUSO IÇAMENTO. AF_06/2016.</t>
  </si>
  <si>
    <t xml:space="preserve"> </t>
  </si>
</sst>
</file>

<file path=xl/styles.xml><?xml version="1.0" encoding="utf-8"?>
<styleSheet xmlns="http://schemas.openxmlformats.org/spreadsheetml/2006/main">
  <numFmts count="8">
    <numFmt numFmtId="164" formatCode="_-&quot;R$&quot;\ * #,##0.00_-;\-&quot;R$&quot;\ * #,##0.00_-;_-&quot;R$&quot;\ * &quot;-&quot;??_-;_-@_-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#,##0.00&quot; &quot;;&quot; (&quot;#,##0.00&quot;)&quot;;&quot; -&quot;#&quot; &quot;;@&quot; &quot;"/>
    <numFmt numFmtId="168" formatCode="#,##0.00&quot; &quot;;&quot;-&quot;#,##0.00&quot; &quot;;&quot; -&quot;#&quot; &quot;;@&quot; &quot;"/>
    <numFmt numFmtId="169" formatCode="[$R$-416]&quot; &quot;#,##0.00;[Red]&quot;-&quot;[$R$-416]&quot; &quot;#,##0.00"/>
    <numFmt numFmtId="170" formatCode="0.0"/>
    <numFmt numFmtId="171" formatCode="_(&quot;R$&quot;* #,##0.00_);_(&quot;R$&quot;* \(#,##0.00\);_(&quot;R$&quot;* &quot;-&quot;??_);_(@_)"/>
  </numFmts>
  <fonts count="42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theme="0" tint="-0.499984740745262"/>
      <name val="Arial"/>
      <family val="2"/>
    </font>
    <font>
      <b/>
      <sz val="10"/>
      <color rgb="FF7030A0"/>
      <name val="Arial"/>
      <family val="2"/>
    </font>
    <font>
      <sz val="11"/>
      <color rgb="FF00000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4"/>
      <name val="Arial"/>
      <family val="2"/>
    </font>
    <font>
      <sz val="9"/>
      <color theme="1"/>
      <name val="Calibri"/>
      <family val="2"/>
      <scheme val="minor"/>
    </font>
    <font>
      <sz val="10"/>
      <name val="Cambria"/>
      <family val="1"/>
      <scheme val="major"/>
    </font>
    <font>
      <sz val="11"/>
      <color rgb="FF00000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0" tint="-0.499984740745262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0" tint="-0.499984740745262"/>
      <name val="Cambria"/>
      <family val="1"/>
      <scheme val="major"/>
    </font>
    <font>
      <sz val="8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i/>
      <sz val="11"/>
      <name val="Cambria"/>
      <family val="1"/>
      <scheme val="major"/>
    </font>
    <font>
      <b/>
      <sz val="11"/>
      <color theme="0" tint="-0.499984740745262"/>
      <name val="Cambria"/>
      <family val="1"/>
      <scheme val="major"/>
    </font>
    <font>
      <b/>
      <sz val="12"/>
      <name val="Cambria"/>
      <family val="1"/>
      <scheme val="major"/>
    </font>
    <font>
      <sz val="12"/>
      <color theme="0" tint="-0.499984740745262"/>
      <name val="Cambria"/>
      <family val="1"/>
      <scheme val="major"/>
    </font>
    <font>
      <b/>
      <sz val="12"/>
      <color theme="0" tint="-0.499984740745262"/>
      <name val="Cambria"/>
      <family val="1"/>
      <scheme val="major"/>
    </font>
    <font>
      <b/>
      <sz val="18"/>
      <name val="Arial"/>
      <family val="2"/>
    </font>
    <font>
      <b/>
      <sz val="10"/>
      <name val="Cambria"/>
      <family val="1"/>
      <scheme val="major"/>
    </font>
    <font>
      <sz val="12"/>
      <name val="Cambria"/>
      <family val="1"/>
      <scheme val="major"/>
    </font>
    <font>
      <sz val="12"/>
      <name val="Arial"/>
      <family val="2"/>
    </font>
    <font>
      <sz val="11"/>
      <color theme="5" tint="0.59999389629810485"/>
      <name val="Cambria"/>
      <family val="1"/>
      <scheme val="major"/>
    </font>
    <font>
      <sz val="10"/>
      <color theme="5" tint="0.5999938962981048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7" fillId="0" borderId="0" applyNumberFormat="0" applyBorder="0" applyProtection="0"/>
    <xf numFmtId="0" fontId="7" fillId="0" borderId="0" applyNumberFormat="0" applyBorder="0" applyProtection="0"/>
    <xf numFmtId="167" fontId="7" fillId="0" borderId="0" applyBorder="0" applyProtection="0"/>
    <xf numFmtId="167" fontId="7" fillId="0" borderId="0" applyBorder="0" applyProtection="0"/>
    <xf numFmtId="0" fontId="8" fillId="0" borderId="0" applyNumberFormat="0" applyBorder="0" applyProtection="0"/>
    <xf numFmtId="0" fontId="7" fillId="0" borderId="0" applyNumberFormat="0" applyBorder="0" applyProtection="0"/>
    <xf numFmtId="168" fontId="8" fillId="0" borderId="0" applyBorder="0" applyProtection="0"/>
    <xf numFmtId="0" fontId="9" fillId="0" borderId="0" applyNumberFormat="0" applyBorder="0" applyProtection="0">
      <alignment horizontal="center"/>
    </xf>
    <xf numFmtId="0" fontId="9" fillId="0" borderId="0" applyNumberFormat="0" applyBorder="0" applyProtection="0">
      <alignment horizontal="center" textRotation="90"/>
    </xf>
    <xf numFmtId="0" fontId="3" fillId="0" borderId="0"/>
    <xf numFmtId="9" fontId="3" fillId="0" borderId="0" applyFont="0" applyFill="0" applyBorder="0" applyAlignment="0" applyProtection="0"/>
    <xf numFmtId="0" fontId="10" fillId="0" borderId="0" applyNumberFormat="0" applyBorder="0" applyProtection="0"/>
    <xf numFmtId="169" fontId="10" fillId="0" borderId="0" applyBorder="0" applyProtection="0"/>
    <xf numFmtId="166" fontId="5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7" fillId="0" borderId="0" applyBorder="0" applyProtection="0"/>
    <xf numFmtId="164" fontId="1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5" fillId="0" borderId="0"/>
    <xf numFmtId="9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22">
    <xf numFmtId="0" fontId="0" fillId="0" borderId="0" xfId="0"/>
    <xf numFmtId="0" fontId="3" fillId="0" borderId="0" xfId="10" applyFont="1" applyFill="1" applyAlignment="1">
      <alignment vertical="center"/>
    </xf>
    <xf numFmtId="0" fontId="3" fillId="0" borderId="0" xfId="10" applyFont="1" applyFill="1" applyAlignment="1">
      <alignment horizontal="center" vertical="center"/>
    </xf>
    <xf numFmtId="0" fontId="3" fillId="0" borderId="0" xfId="10" applyFont="1" applyFill="1" applyAlignment="1">
      <alignment horizontal="left" vertical="center"/>
    </xf>
    <xf numFmtId="166" fontId="3" fillId="0" borderId="0" xfId="14" applyFont="1" applyFill="1" applyAlignment="1">
      <alignment vertical="center"/>
    </xf>
    <xf numFmtId="166" fontId="3" fillId="0" borderId="0" xfId="14" applyFont="1" applyFill="1" applyAlignment="1">
      <alignment horizontal="center" vertical="center"/>
    </xf>
    <xf numFmtId="0" fontId="3" fillId="2" borderId="0" xfId="10" applyFont="1" applyFill="1" applyAlignment="1">
      <alignment vertical="center"/>
    </xf>
    <xf numFmtId="0" fontId="11" fillId="0" borderId="0" xfId="10" applyFont="1" applyFill="1" applyAlignment="1">
      <alignment vertical="center"/>
    </xf>
    <xf numFmtId="166" fontId="11" fillId="0" borderId="0" xfId="14" applyFont="1" applyFill="1" applyAlignment="1">
      <alignment vertical="center"/>
    </xf>
    <xf numFmtId="0" fontId="3" fillId="3" borderId="0" xfId="0" applyFont="1" applyFill="1" applyAlignment="1" applyProtection="1"/>
    <xf numFmtId="0" fontId="3" fillId="3" borderId="0" xfId="0" applyFont="1" applyFill="1" applyProtection="1"/>
    <xf numFmtId="170" fontId="3" fillId="3" borderId="0" xfId="0" applyNumberFormat="1" applyFont="1" applyFill="1" applyProtection="1"/>
    <xf numFmtId="0" fontId="3" fillId="3" borderId="0" xfId="0" applyFont="1" applyFill="1" applyAlignment="1" applyProtection="1">
      <alignment horizontal="center"/>
    </xf>
    <xf numFmtId="166" fontId="3" fillId="3" borderId="0" xfId="19" applyFont="1" applyFill="1" applyProtection="1"/>
    <xf numFmtId="0" fontId="3" fillId="3" borderId="0" xfId="0" applyFont="1" applyFill="1" applyAlignment="1"/>
    <xf numFmtId="0" fontId="3" fillId="2" borderId="0" xfId="0" applyNumberFormat="1" applyFont="1" applyFill="1" applyBorder="1" applyAlignment="1"/>
    <xf numFmtId="2" fontId="3" fillId="4" borderId="21" xfId="20" applyNumberFormat="1" applyFont="1" applyFill="1" applyBorder="1" applyAlignment="1" applyProtection="1">
      <alignment horizontal="right"/>
    </xf>
    <xf numFmtId="2" fontId="4" fillId="4" borderId="4" xfId="20" applyNumberFormat="1" applyFont="1" applyFill="1" applyBorder="1" applyAlignment="1" applyProtection="1">
      <alignment horizontal="right"/>
    </xf>
    <xf numFmtId="165" fontId="4" fillId="4" borderId="6" xfId="20" applyNumberFormat="1" applyFont="1" applyFill="1" applyBorder="1" applyProtection="1"/>
    <xf numFmtId="9" fontId="4" fillId="4" borderId="22" xfId="11" applyFont="1" applyFill="1" applyBorder="1" applyAlignment="1" applyProtection="1">
      <alignment horizontal="center"/>
    </xf>
    <xf numFmtId="10" fontId="3" fillId="4" borderId="5" xfId="11" applyNumberFormat="1" applyFont="1" applyFill="1" applyBorder="1" applyAlignment="1" applyProtection="1">
      <alignment horizontal="centerContinuous"/>
    </xf>
    <xf numFmtId="10" fontId="4" fillId="4" borderId="6" xfId="11" applyNumberFormat="1" applyFont="1" applyFill="1" applyBorder="1" applyProtection="1"/>
    <xf numFmtId="10" fontId="4" fillId="4" borderId="5" xfId="11" applyNumberFormat="1" applyFont="1" applyFill="1" applyBorder="1" applyProtection="1"/>
    <xf numFmtId="2" fontId="3" fillId="4" borderId="12" xfId="20" applyNumberFormat="1" applyFont="1" applyFill="1" applyBorder="1" applyAlignment="1" applyProtection="1">
      <alignment horizontal="right"/>
    </xf>
    <xf numFmtId="2" fontId="4" fillId="4" borderId="14" xfId="20" applyNumberFormat="1" applyFont="1" applyFill="1" applyBorder="1" applyAlignment="1" applyProtection="1">
      <alignment horizontal="right"/>
    </xf>
    <xf numFmtId="171" fontId="3" fillId="4" borderId="21" xfId="22" applyFont="1" applyFill="1" applyBorder="1" applyProtection="1"/>
    <xf numFmtId="0" fontId="4" fillId="3" borderId="0" xfId="0" applyFont="1" applyFill="1" applyAlignment="1" applyProtection="1">
      <alignment horizontal="center"/>
    </xf>
    <xf numFmtId="2" fontId="3" fillId="3" borderId="17" xfId="20" applyNumberFormat="1" applyFont="1" applyFill="1" applyBorder="1" applyProtection="1"/>
    <xf numFmtId="2" fontId="3" fillId="3" borderId="18" xfId="20" applyNumberFormat="1" applyFont="1" applyFill="1" applyBorder="1" applyProtection="1"/>
    <xf numFmtId="2" fontId="3" fillId="3" borderId="19" xfId="20" applyNumberFormat="1" applyFont="1" applyFill="1" applyBorder="1" applyProtection="1"/>
    <xf numFmtId="2" fontId="3" fillId="3" borderId="6" xfId="20" applyNumberFormat="1" applyFont="1" applyFill="1" applyBorder="1" applyAlignment="1" applyProtection="1">
      <alignment horizontal="center"/>
    </xf>
    <xf numFmtId="0" fontId="12" fillId="2" borderId="0" xfId="10" applyFont="1" applyFill="1" applyBorder="1" applyAlignment="1">
      <alignment horizontal="center"/>
    </xf>
    <xf numFmtId="0" fontId="4" fillId="2" borderId="0" xfId="10" applyFont="1" applyFill="1" applyBorder="1" applyAlignment="1">
      <alignment horizontal="center"/>
    </xf>
    <xf numFmtId="0" fontId="3" fillId="2" borderId="0" xfId="10" applyFont="1" applyFill="1" applyBorder="1" applyAlignment="1">
      <alignment horizontal="left" vertical="center" wrapText="1"/>
    </xf>
    <xf numFmtId="0" fontId="3" fillId="2" borderId="0" xfId="10" applyFont="1" applyFill="1" applyBorder="1" applyAlignment="1">
      <alignment horizontal="center" vertical="center" wrapText="1"/>
    </xf>
    <xf numFmtId="166" fontId="3" fillId="2" borderId="0" xfId="14" applyFont="1" applyFill="1" applyBorder="1" applyAlignment="1">
      <alignment horizontal="center" vertical="center" wrapText="1"/>
    </xf>
    <xf numFmtId="166" fontId="3" fillId="2" borderId="0" xfId="14" applyFont="1" applyFill="1" applyBorder="1" applyAlignment="1">
      <alignment vertical="center" wrapText="1"/>
    </xf>
    <xf numFmtId="0" fontId="3" fillId="2" borderId="0" xfId="10" applyFont="1" applyFill="1" applyBorder="1" applyAlignment="1">
      <alignment vertical="center" wrapText="1"/>
    </xf>
    <xf numFmtId="2" fontId="3" fillId="4" borderId="7" xfId="20" applyNumberFormat="1" applyFont="1" applyFill="1" applyBorder="1" applyProtection="1"/>
    <xf numFmtId="2" fontId="3" fillId="4" borderId="9" xfId="20" applyNumberFormat="1" applyFont="1" applyFill="1" applyBorder="1" applyProtection="1"/>
    <xf numFmtId="0" fontId="3" fillId="3" borderId="23" xfId="0" applyNumberFormat="1" applyFont="1" applyFill="1" applyBorder="1" applyAlignment="1">
      <alignment horizontal="center"/>
    </xf>
    <xf numFmtId="0" fontId="3" fillId="2" borderId="0" xfId="0" applyFont="1" applyFill="1" applyProtection="1"/>
    <xf numFmtId="166" fontId="3" fillId="2" borderId="0" xfId="19" applyFont="1" applyFill="1" applyProtection="1"/>
    <xf numFmtId="0" fontId="3" fillId="2" borderId="0" xfId="0" applyFont="1" applyFill="1" applyAlignment="1" applyProtection="1"/>
    <xf numFmtId="0" fontId="3" fillId="2" borderId="0" xfId="10" applyFont="1" applyFill="1" applyAlignment="1">
      <alignment horizontal="center" vertical="center"/>
    </xf>
    <xf numFmtId="0" fontId="3" fillId="2" borderId="0" xfId="10" applyFont="1" applyFill="1" applyAlignment="1">
      <alignment horizontal="center"/>
    </xf>
    <xf numFmtId="166" fontId="3" fillId="2" borderId="0" xfId="14" applyFont="1" applyFill="1" applyAlignment="1">
      <alignment horizontal="center" vertical="center"/>
    </xf>
    <xf numFmtId="166" fontId="3" fillId="2" borderId="0" xfId="14" applyFont="1" applyFill="1" applyAlignment="1">
      <alignment vertical="center"/>
    </xf>
    <xf numFmtId="0" fontId="3" fillId="2" borderId="0" xfId="10" applyFont="1" applyFill="1" applyAlignment="1">
      <alignment horizontal="left" vertical="center"/>
    </xf>
    <xf numFmtId="0" fontId="3" fillId="2" borderId="0" xfId="10" applyFont="1" applyFill="1" applyAlignment="1">
      <alignment horizontal="left"/>
    </xf>
    <xf numFmtId="0" fontId="0" fillId="2" borderId="0" xfId="0" applyFill="1"/>
    <xf numFmtId="0" fontId="16" fillId="2" borderId="0" xfId="18" applyNumberFormat="1" applyFont="1" applyFill="1" applyBorder="1" applyAlignment="1"/>
    <xf numFmtId="0" fontId="3" fillId="2" borderId="0" xfId="18" applyNumberFormat="1" applyFont="1" applyFill="1" applyBorder="1" applyAlignment="1"/>
    <xf numFmtId="0" fontId="3" fillId="2" borderId="0" xfId="0" applyFont="1" applyFill="1" applyAlignment="1"/>
    <xf numFmtId="49" fontId="3" fillId="0" borderId="0" xfId="10" applyNumberFormat="1" applyFont="1" applyFill="1" applyAlignment="1">
      <alignment horizontal="center" vertical="center"/>
    </xf>
    <xf numFmtId="0" fontId="22" fillId="0" borderId="0" xfId="0" applyFont="1"/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3" fillId="0" borderId="23" xfId="0" applyFont="1" applyBorder="1" applyAlignment="1">
      <alignment horizontal="right" vertical="center"/>
    </xf>
    <xf numFmtId="0" fontId="21" fillId="0" borderId="0" xfId="10" applyFont="1" applyFill="1" applyAlignment="1">
      <alignment horizontal="center" vertical="center"/>
    </xf>
    <xf numFmtId="49" fontId="26" fillId="0" borderId="0" xfId="10" applyNumberFormat="1" applyFont="1" applyFill="1" applyAlignment="1">
      <alignment horizontal="center" vertical="center"/>
    </xf>
    <xf numFmtId="0" fontId="26" fillId="0" borderId="0" xfId="10" applyFont="1" applyFill="1" applyBorder="1" applyAlignment="1">
      <alignment horizontal="center" vertical="center"/>
    </xf>
    <xf numFmtId="0" fontId="27" fillId="0" borderId="0" xfId="10" applyFont="1" applyFill="1" applyBorder="1" applyAlignment="1">
      <alignment horizontal="center" vertical="center"/>
    </xf>
    <xf numFmtId="49" fontId="27" fillId="0" borderId="0" xfId="1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66" fontId="21" fillId="0" borderId="0" xfId="14" applyFont="1" applyFill="1" applyAlignment="1">
      <alignment vertical="center"/>
    </xf>
    <xf numFmtId="0" fontId="21" fillId="0" borderId="0" xfId="10" applyFont="1" applyFill="1" applyAlignment="1">
      <alignment vertical="center"/>
    </xf>
    <xf numFmtId="49" fontId="21" fillId="0" borderId="0" xfId="10" applyNumberFormat="1" applyFont="1" applyFill="1" applyAlignment="1">
      <alignment horizontal="center" vertical="center"/>
    </xf>
    <xf numFmtId="0" fontId="21" fillId="0" borderId="0" xfId="10" applyFont="1" applyFill="1" applyAlignment="1">
      <alignment horizontal="left" vertical="center"/>
    </xf>
    <xf numFmtId="0" fontId="21" fillId="0" borderId="0" xfId="10" applyFont="1" applyFill="1" applyAlignment="1">
      <alignment horizontal="center"/>
    </xf>
    <xf numFmtId="166" fontId="21" fillId="0" borderId="0" xfId="14" applyFont="1" applyFill="1" applyAlignment="1">
      <alignment horizontal="center" vertical="center"/>
    </xf>
    <xf numFmtId="166" fontId="29" fillId="0" borderId="1" xfId="14" applyFont="1" applyFill="1" applyBorder="1" applyAlignment="1">
      <alignment vertical="center"/>
    </xf>
    <xf numFmtId="4" fontId="29" fillId="0" borderId="1" xfId="10" applyNumberFormat="1" applyFont="1" applyFill="1" applyBorder="1" applyAlignment="1">
      <alignment vertical="center"/>
    </xf>
    <xf numFmtId="0" fontId="28" fillId="2" borderId="18" xfId="10" applyFont="1" applyFill="1" applyBorder="1" applyAlignment="1">
      <alignment horizontal="center" vertical="center" wrapText="1"/>
    </xf>
    <xf numFmtId="49" fontId="28" fillId="2" borderId="1" xfId="10" applyNumberFormat="1" applyFont="1" applyFill="1" applyBorder="1" applyAlignment="1">
      <alignment horizontal="center" vertical="center" wrapText="1"/>
    </xf>
    <xf numFmtId="0" fontId="28" fillId="2" borderId="1" xfId="10" applyFont="1" applyFill="1" applyBorder="1" applyAlignment="1">
      <alignment horizontal="center" vertical="center" wrapText="1"/>
    </xf>
    <xf numFmtId="0" fontId="29" fillId="2" borderId="1" xfId="10" applyFont="1" applyFill="1" applyBorder="1" applyAlignment="1">
      <alignment horizontal="left" vertical="center" wrapText="1"/>
    </xf>
    <xf numFmtId="166" fontId="28" fillId="2" borderId="1" xfId="14" applyFont="1" applyFill="1" applyBorder="1" applyAlignment="1">
      <alignment vertical="center" wrapText="1"/>
    </xf>
    <xf numFmtId="0" fontId="29" fillId="0" borderId="18" xfId="10" applyFont="1" applyFill="1" applyBorder="1" applyAlignment="1">
      <alignment vertical="center"/>
    </xf>
    <xf numFmtId="0" fontId="29" fillId="0" borderId="1" xfId="10" applyFont="1" applyFill="1" applyBorder="1" applyAlignment="1">
      <alignment vertical="center"/>
    </xf>
    <xf numFmtId="0" fontId="28" fillId="6" borderId="18" xfId="10" applyFont="1" applyFill="1" applyBorder="1" applyAlignment="1">
      <alignment horizontal="center" vertical="center"/>
    </xf>
    <xf numFmtId="49" fontId="28" fillId="6" borderId="1" xfId="10" applyNumberFormat="1" applyFont="1" applyFill="1" applyBorder="1" applyAlignment="1">
      <alignment horizontal="center" vertical="center"/>
    </xf>
    <xf numFmtId="0" fontId="28" fillId="6" borderId="1" xfId="10" applyFont="1" applyFill="1" applyBorder="1" applyAlignment="1">
      <alignment horizontal="center" vertical="center"/>
    </xf>
    <xf numFmtId="166" fontId="29" fillId="6" borderId="1" xfId="14" applyFont="1" applyFill="1" applyBorder="1" applyAlignment="1">
      <alignment vertical="center"/>
    </xf>
    <xf numFmtId="166" fontId="28" fillId="6" borderId="1" xfId="14" applyFont="1" applyFill="1" applyBorder="1" applyAlignment="1">
      <alignment vertical="center"/>
    </xf>
    <xf numFmtId="49" fontId="29" fillId="0" borderId="1" xfId="10" applyNumberFormat="1" applyFont="1" applyFill="1" applyBorder="1" applyAlignment="1">
      <alignment horizontal="center" vertical="center"/>
    </xf>
    <xf numFmtId="0" fontId="29" fillId="0" borderId="1" xfId="10" applyFont="1" applyFill="1" applyBorder="1" applyAlignment="1">
      <alignment vertical="center" wrapText="1"/>
    </xf>
    <xf numFmtId="49" fontId="29" fillId="0" borderId="1" xfId="10" applyNumberFormat="1" applyFont="1" applyFill="1" applyBorder="1" applyAlignment="1">
      <alignment horizontal="center" vertical="center" wrapText="1"/>
    </xf>
    <xf numFmtId="0" fontId="29" fillId="0" borderId="1" xfId="10" applyFont="1" applyFill="1" applyBorder="1" applyAlignment="1">
      <alignment horizontal="left" vertical="center" wrapText="1"/>
    </xf>
    <xf numFmtId="0" fontId="29" fillId="0" borderId="1" xfId="10" applyFont="1" applyFill="1" applyBorder="1" applyAlignment="1">
      <alignment horizontal="center" vertical="center" wrapText="1"/>
    </xf>
    <xf numFmtId="166" fontId="29" fillId="0" borderId="1" xfId="14" applyFont="1" applyFill="1" applyBorder="1" applyAlignment="1">
      <alignment vertical="center" wrapText="1"/>
    </xf>
    <xf numFmtId="0" fontId="28" fillId="6" borderId="18" xfId="10" applyFont="1" applyFill="1" applyBorder="1" applyAlignment="1">
      <alignment horizontal="center" vertical="center" wrapText="1"/>
    </xf>
    <xf numFmtId="49" fontId="29" fillId="6" borderId="1" xfId="10" applyNumberFormat="1" applyFont="1" applyFill="1" applyBorder="1" applyAlignment="1">
      <alignment horizontal="center" vertical="center" wrapText="1"/>
    </xf>
    <xf numFmtId="0" fontId="29" fillId="6" borderId="1" xfId="10" applyFont="1" applyFill="1" applyBorder="1" applyAlignment="1">
      <alignment horizontal="center" vertical="center" wrapText="1"/>
    </xf>
    <xf numFmtId="0" fontId="28" fillId="6" borderId="1" xfId="10" applyFont="1" applyFill="1" applyBorder="1" applyAlignment="1">
      <alignment horizontal="left" vertical="center" wrapText="1"/>
    </xf>
    <xf numFmtId="0" fontId="29" fillId="0" borderId="18" xfId="10" applyFont="1" applyFill="1" applyBorder="1" applyAlignment="1">
      <alignment horizontal="center" vertical="center" wrapText="1"/>
    </xf>
    <xf numFmtId="166" fontId="29" fillId="2" borderId="1" xfId="14" applyFont="1" applyFill="1" applyBorder="1" applyAlignment="1">
      <alignment vertical="center"/>
    </xf>
    <xf numFmtId="0" fontId="28" fillId="0" borderId="18" xfId="10" applyFont="1" applyFill="1" applyBorder="1" applyAlignment="1">
      <alignment horizontal="center" vertical="center" wrapText="1"/>
    </xf>
    <xf numFmtId="49" fontId="28" fillId="0" borderId="1" xfId="10" applyNumberFormat="1" applyFont="1" applyFill="1" applyBorder="1" applyAlignment="1">
      <alignment horizontal="center" vertical="center" wrapText="1"/>
    </xf>
    <xf numFmtId="0" fontId="28" fillId="0" borderId="1" xfId="10" applyFont="1" applyFill="1" applyBorder="1" applyAlignment="1">
      <alignment horizontal="center" vertical="center" wrapText="1"/>
    </xf>
    <xf numFmtId="0" fontId="28" fillId="0" borderId="1" xfId="10" applyFont="1" applyFill="1" applyBorder="1" applyAlignment="1">
      <alignment vertical="center" wrapText="1"/>
    </xf>
    <xf numFmtId="166" fontId="28" fillId="0" borderId="1" xfId="14" applyFont="1" applyFill="1" applyBorder="1" applyAlignment="1">
      <alignment vertical="center" wrapText="1"/>
    </xf>
    <xf numFmtId="0" fontId="29" fillId="0" borderId="1" xfId="10" applyFont="1" applyFill="1" applyBorder="1" applyAlignment="1">
      <alignment horizontal="left" wrapText="1"/>
    </xf>
    <xf numFmtId="166" fontId="29" fillId="0" borderId="1" xfId="14" applyFont="1" applyFill="1" applyBorder="1" applyAlignment="1">
      <alignment horizontal="center" vertical="center"/>
    </xf>
    <xf numFmtId="0" fontId="29" fillId="2" borderId="18" xfId="10" applyFont="1" applyFill="1" applyBorder="1" applyAlignment="1">
      <alignment horizontal="center" vertical="center" wrapText="1"/>
    </xf>
    <xf numFmtId="49" fontId="29" fillId="2" borderId="1" xfId="10" applyNumberFormat="1" applyFont="1" applyFill="1" applyBorder="1" applyAlignment="1">
      <alignment horizontal="center" vertical="center" wrapText="1"/>
    </xf>
    <xf numFmtId="0" fontId="29" fillId="2" borderId="1" xfId="10" applyFont="1" applyFill="1" applyBorder="1" applyAlignment="1">
      <alignment horizontal="center" vertical="center" wrapText="1"/>
    </xf>
    <xf numFmtId="0" fontId="29" fillId="2" borderId="1" xfId="10" applyFont="1" applyFill="1" applyBorder="1" applyAlignment="1">
      <alignment vertical="center" wrapText="1"/>
    </xf>
    <xf numFmtId="0" fontId="28" fillId="0" borderId="28" xfId="10" applyFont="1" applyFill="1" applyBorder="1" applyAlignment="1">
      <alignment horizontal="center" vertical="center" wrapText="1"/>
    </xf>
    <xf numFmtId="49" fontId="28" fillId="0" borderId="2" xfId="10" applyNumberFormat="1" applyFont="1" applyFill="1" applyBorder="1" applyAlignment="1">
      <alignment horizontal="center" vertical="center" wrapText="1"/>
    </xf>
    <xf numFmtId="0" fontId="28" fillId="0" borderId="2" xfId="10" applyFont="1" applyFill="1" applyBorder="1" applyAlignment="1">
      <alignment horizontal="center" vertical="center" wrapText="1"/>
    </xf>
    <xf numFmtId="0" fontId="28" fillId="0" borderId="2" xfId="10" applyFont="1" applyFill="1" applyBorder="1" applyAlignment="1">
      <alignment vertical="center" wrapText="1"/>
    </xf>
    <xf numFmtId="166" fontId="28" fillId="0" borderId="2" xfId="14" applyFont="1" applyFill="1" applyBorder="1" applyAlignment="1">
      <alignment vertical="center" wrapText="1"/>
    </xf>
    <xf numFmtId="0" fontId="29" fillId="0" borderId="18" xfId="10" applyFont="1" applyFill="1" applyBorder="1" applyAlignment="1">
      <alignment vertical="center" wrapText="1"/>
    </xf>
    <xf numFmtId="0" fontId="29" fillId="0" borderId="27" xfId="10" applyFont="1" applyFill="1" applyBorder="1" applyAlignment="1">
      <alignment vertical="center"/>
    </xf>
    <xf numFmtId="0" fontId="21" fillId="0" borderId="0" xfId="10" applyFont="1" applyFill="1" applyBorder="1" applyAlignment="1">
      <alignment vertical="center"/>
    </xf>
    <xf numFmtId="0" fontId="21" fillId="0" borderId="0" xfId="10" applyFont="1" applyFill="1" applyBorder="1" applyAlignment="1">
      <alignment horizontal="center"/>
    </xf>
    <xf numFmtId="2" fontId="4" fillId="4" borderId="15" xfId="20" applyNumberFormat="1" applyFont="1" applyFill="1" applyBorder="1" applyAlignment="1" applyProtection="1">
      <alignment horizontal="centerContinuous" vertical="center"/>
    </xf>
    <xf numFmtId="2" fontId="3" fillId="3" borderId="13" xfId="20" applyNumberFormat="1" applyFont="1" applyFill="1" applyBorder="1" applyProtection="1"/>
    <xf numFmtId="2" fontId="3" fillId="3" borderId="16" xfId="20" applyNumberFormat="1" applyFont="1" applyFill="1" applyBorder="1" applyProtection="1"/>
    <xf numFmtId="2" fontId="3" fillId="3" borderId="14" xfId="20" applyNumberFormat="1" applyFont="1" applyFill="1" applyBorder="1" applyProtection="1"/>
    <xf numFmtId="2" fontId="4" fillId="4" borderId="13" xfId="20" applyNumberFormat="1" applyFont="1" applyFill="1" applyBorder="1" applyAlignment="1" applyProtection="1">
      <alignment horizontal="right"/>
    </xf>
    <xf numFmtId="171" fontId="3" fillId="4" borderId="13" xfId="22" applyFont="1" applyFill="1" applyBorder="1" applyProtection="1"/>
    <xf numFmtId="171" fontId="4" fillId="4" borderId="13" xfId="22" applyFont="1" applyFill="1" applyBorder="1" applyAlignment="1" applyProtection="1">
      <alignment horizontal="center"/>
    </xf>
    <xf numFmtId="171" fontId="4" fillId="4" borderId="14" xfId="22" applyFont="1" applyFill="1" applyBorder="1" applyAlignment="1" applyProtection="1">
      <alignment horizontal="center"/>
    </xf>
    <xf numFmtId="0" fontId="3" fillId="2" borderId="0" xfId="10" applyFont="1" applyFill="1" applyBorder="1" applyAlignment="1">
      <alignment vertical="center"/>
    </xf>
    <xf numFmtId="2" fontId="4" fillId="4" borderId="10" xfId="20" applyNumberFormat="1" applyFont="1" applyFill="1" applyBorder="1" applyAlignment="1" applyProtection="1">
      <alignment horizontal="centerContinuous"/>
    </xf>
    <xf numFmtId="2" fontId="4" fillId="4" borderId="11" xfId="20" applyNumberFormat="1" applyFont="1" applyFill="1" applyBorder="1" applyAlignment="1" applyProtection="1">
      <alignment horizontal="centerContinuous"/>
    </xf>
    <xf numFmtId="0" fontId="4" fillId="3" borderId="12" xfId="0" applyFont="1" applyFill="1" applyBorder="1" applyAlignment="1" applyProtection="1">
      <alignment horizontal="right" vertical="top"/>
    </xf>
    <xf numFmtId="2" fontId="3" fillId="3" borderId="13" xfId="20" applyNumberFormat="1" applyFont="1" applyFill="1" applyBorder="1" applyAlignment="1" applyProtection="1">
      <alignment wrapText="1"/>
    </xf>
    <xf numFmtId="0" fontId="4" fillId="2" borderId="7" xfId="0" applyNumberFormat="1" applyFont="1" applyFill="1" applyBorder="1" applyAlignment="1">
      <alignment horizontal="left"/>
    </xf>
    <xf numFmtId="0" fontId="4" fillId="2" borderId="8" xfId="0" applyNumberFormat="1" applyFont="1" applyFill="1" applyBorder="1" applyAlignment="1">
      <alignment horizontal="left"/>
    </xf>
    <xf numFmtId="0" fontId="4" fillId="2" borderId="9" xfId="0" applyNumberFormat="1" applyFont="1" applyFill="1" applyBorder="1" applyAlignment="1">
      <alignment horizontal="center"/>
    </xf>
    <xf numFmtId="0" fontId="18" fillId="0" borderId="12" xfId="0" applyFont="1" applyBorder="1"/>
    <xf numFmtId="0" fontId="18" fillId="0" borderId="13" xfId="0" applyFont="1" applyBorder="1"/>
    <xf numFmtId="0" fontId="18" fillId="0" borderId="14" xfId="0" applyFont="1" applyBorder="1"/>
    <xf numFmtId="0" fontId="3" fillId="2" borderId="0" xfId="0" applyFont="1" applyFill="1" applyBorder="1" applyProtection="1"/>
    <xf numFmtId="0" fontId="3" fillId="0" borderId="18" xfId="10" applyFont="1" applyBorder="1" applyAlignment="1">
      <alignment horizontal="center"/>
    </xf>
    <xf numFmtId="10" fontId="3" fillId="3" borderId="19" xfId="11" applyNumberFormat="1" applyFont="1" applyFill="1" applyBorder="1" applyAlignment="1">
      <alignment horizontal="center" wrapText="1"/>
    </xf>
    <xf numFmtId="10" fontId="4" fillId="5" borderId="30" xfId="10" applyNumberFormat="1" applyFont="1" applyFill="1" applyBorder="1"/>
    <xf numFmtId="0" fontId="29" fillId="0" borderId="18" xfId="10" applyFont="1" applyFill="1" applyBorder="1" applyAlignment="1">
      <alignment horizontal="center" vertical="center"/>
    </xf>
    <xf numFmtId="0" fontId="29" fillId="0" borderId="1" xfId="10" applyFont="1" applyFill="1" applyBorder="1" applyAlignment="1">
      <alignment horizontal="center" vertical="center"/>
    </xf>
    <xf numFmtId="0" fontId="28" fillId="6" borderId="1" xfId="10" applyFont="1" applyFill="1" applyBorder="1" applyAlignment="1">
      <alignment vertical="center" wrapText="1"/>
    </xf>
    <xf numFmtId="0" fontId="26" fillId="0" borderId="0" xfId="10" applyFont="1" applyFill="1" applyBorder="1" applyAlignment="1">
      <alignment horizontal="center" vertical="center" wrapText="1"/>
    </xf>
    <xf numFmtId="0" fontId="21" fillId="0" borderId="0" xfId="10" applyFont="1" applyFill="1" applyAlignment="1">
      <alignment horizontal="left" vertical="center" wrapText="1"/>
    </xf>
    <xf numFmtId="0" fontId="21" fillId="0" borderId="0" xfId="10" applyFont="1" applyFill="1" applyAlignment="1">
      <alignment horizontal="center" vertical="center" wrapText="1"/>
    </xf>
    <xf numFmtId="0" fontId="3" fillId="0" borderId="0" xfId="10" applyFont="1" applyFill="1" applyAlignment="1">
      <alignment horizontal="center" wrapText="1"/>
    </xf>
    <xf numFmtId="0" fontId="3" fillId="0" borderId="0" xfId="10" applyFont="1" applyFill="1" applyAlignment="1">
      <alignment horizontal="left" vertical="center" wrapText="1"/>
    </xf>
    <xf numFmtId="0" fontId="21" fillId="0" borderId="0" xfId="10" applyFont="1" applyFill="1" applyBorder="1" applyAlignment="1">
      <alignment horizontal="center" vertical="center" wrapText="1"/>
    </xf>
    <xf numFmtId="0" fontId="3" fillId="0" borderId="0" xfId="10" applyFont="1" applyFill="1" applyAlignment="1">
      <alignment vertical="center" wrapText="1"/>
    </xf>
    <xf numFmtId="0" fontId="29" fillId="0" borderId="1" xfId="10" applyFont="1" applyFill="1" applyBorder="1" applyAlignment="1">
      <alignment horizontal="right" vertical="center" wrapText="1"/>
    </xf>
    <xf numFmtId="0" fontId="29" fillId="2" borderId="1" xfId="10" applyFont="1" applyFill="1" applyBorder="1" applyAlignment="1">
      <alignment horizontal="right" vertical="center" wrapText="1"/>
    </xf>
    <xf numFmtId="0" fontId="28" fillId="0" borderId="1" xfId="10" applyFont="1" applyFill="1" applyBorder="1" applyAlignment="1">
      <alignment horizontal="right" vertical="center" wrapText="1"/>
    </xf>
    <xf numFmtId="49" fontId="28" fillId="6" borderId="1" xfId="10" applyNumberFormat="1" applyFont="1" applyFill="1" applyBorder="1" applyAlignment="1">
      <alignment horizontal="center" vertical="center" wrapText="1"/>
    </xf>
    <xf numFmtId="0" fontId="28" fillId="6" borderId="1" xfId="10" applyFont="1" applyFill="1" applyBorder="1" applyAlignment="1">
      <alignment horizontal="center" vertical="center" wrapText="1"/>
    </xf>
    <xf numFmtId="166" fontId="29" fillId="6" borderId="1" xfId="14" applyFont="1" applyFill="1" applyBorder="1" applyAlignment="1">
      <alignment vertical="center" wrapText="1"/>
    </xf>
    <xf numFmtId="49" fontId="32" fillId="6" borderId="1" xfId="10" applyNumberFormat="1" applyFont="1" applyFill="1" applyBorder="1" applyAlignment="1">
      <alignment horizontal="center" vertical="center" wrapText="1"/>
    </xf>
    <xf numFmtId="0" fontId="32" fillId="6" borderId="1" xfId="10" applyFont="1" applyFill="1" applyBorder="1" applyAlignment="1">
      <alignment horizontal="center" vertical="center" wrapText="1"/>
    </xf>
    <xf numFmtId="10" fontId="23" fillId="0" borderId="26" xfId="23" applyNumberFormat="1" applyFont="1" applyBorder="1" applyAlignment="1">
      <alignment horizontal="right" vertical="center"/>
    </xf>
    <xf numFmtId="4" fontId="29" fillId="0" borderId="1" xfId="10" applyNumberFormat="1" applyFont="1" applyFill="1" applyBorder="1" applyAlignment="1">
      <alignment horizontal="right" vertical="center"/>
    </xf>
    <xf numFmtId="4" fontId="29" fillId="0" borderId="19" xfId="10" applyNumberFormat="1" applyFont="1" applyFill="1" applyBorder="1" applyAlignment="1">
      <alignment horizontal="right" vertical="center"/>
    </xf>
    <xf numFmtId="4" fontId="28" fillId="2" borderId="19" xfId="10" applyNumberFormat="1" applyFont="1" applyFill="1" applyBorder="1" applyAlignment="1">
      <alignment horizontal="right" vertical="center" wrapText="1"/>
    </xf>
    <xf numFmtId="0" fontId="29" fillId="0" borderId="1" xfId="10" applyFont="1" applyFill="1" applyBorder="1" applyAlignment="1">
      <alignment horizontal="right" vertical="center"/>
    </xf>
    <xf numFmtId="0" fontId="29" fillId="0" borderId="19" xfId="10" applyFont="1" applyFill="1" applyBorder="1" applyAlignment="1">
      <alignment horizontal="right" vertical="center"/>
    </xf>
    <xf numFmtId="4" fontId="29" fillId="6" borderId="1" xfId="10" applyNumberFormat="1" applyFont="1" applyFill="1" applyBorder="1" applyAlignment="1">
      <alignment horizontal="right" vertical="center"/>
    </xf>
    <xf numFmtId="4" fontId="28" fillId="6" borderId="19" xfId="10" applyNumberFormat="1" applyFont="1" applyFill="1" applyBorder="1" applyAlignment="1">
      <alignment horizontal="right" vertical="center"/>
    </xf>
    <xf numFmtId="4" fontId="29" fillId="6" borderId="19" xfId="10" applyNumberFormat="1" applyFont="1" applyFill="1" applyBorder="1" applyAlignment="1">
      <alignment horizontal="right" vertical="center"/>
    </xf>
    <xf numFmtId="4" fontId="28" fillId="0" borderId="19" xfId="10" applyNumberFormat="1" applyFont="1" applyFill="1" applyBorder="1" applyAlignment="1">
      <alignment horizontal="right" vertical="center" wrapText="1"/>
    </xf>
    <xf numFmtId="0" fontId="29" fillId="0" borderId="26" xfId="10" applyFont="1" applyFill="1" applyBorder="1" applyAlignment="1">
      <alignment horizontal="right" vertical="center"/>
    </xf>
    <xf numFmtId="0" fontId="29" fillId="2" borderId="19" xfId="10" applyFont="1" applyFill="1" applyBorder="1" applyAlignment="1">
      <alignment horizontal="right" vertical="center" wrapText="1"/>
    </xf>
    <xf numFmtId="0" fontId="29" fillId="0" borderId="19" xfId="10" applyFont="1" applyFill="1" applyBorder="1" applyAlignment="1">
      <alignment horizontal="right" vertical="center" wrapText="1"/>
    </xf>
    <xf numFmtId="0" fontId="28" fillId="0" borderId="2" xfId="10" applyFont="1" applyFill="1" applyBorder="1" applyAlignment="1">
      <alignment horizontal="right" vertical="center" wrapText="1"/>
    </xf>
    <xf numFmtId="4" fontId="28" fillId="0" borderId="29" xfId="10" applyNumberFormat="1" applyFont="1" applyFill="1" applyBorder="1" applyAlignment="1">
      <alignment horizontal="right" vertical="center" wrapText="1"/>
    </xf>
    <xf numFmtId="166" fontId="24" fillId="0" borderId="3" xfId="14" applyFont="1" applyFill="1" applyBorder="1" applyAlignment="1">
      <alignment horizontal="right" vertical="center"/>
    </xf>
    <xf numFmtId="0" fontId="22" fillId="0" borderId="0" xfId="0" applyFont="1" applyAlignment="1">
      <alignment horizontal="right"/>
    </xf>
    <xf numFmtId="0" fontId="21" fillId="0" borderId="0" xfId="10" applyFont="1" applyFill="1" applyAlignment="1">
      <alignment horizontal="right" vertical="center"/>
    </xf>
    <xf numFmtId="166" fontId="3" fillId="0" borderId="0" xfId="14" applyFont="1" applyFill="1" applyAlignment="1">
      <alignment horizontal="right" vertical="center"/>
    </xf>
    <xf numFmtId="0" fontId="3" fillId="0" borderId="0" xfId="10" applyFont="1" applyFill="1" applyAlignment="1">
      <alignment horizontal="right" vertical="center"/>
    </xf>
    <xf numFmtId="166" fontId="21" fillId="0" borderId="0" xfId="14" applyFont="1" applyFill="1" applyAlignment="1">
      <alignment horizontal="right" vertical="center"/>
    </xf>
    <xf numFmtId="0" fontId="28" fillId="2" borderId="27" xfId="10" applyFont="1" applyFill="1" applyBorder="1" applyAlignment="1">
      <alignment horizontal="center" vertical="center" wrapText="1"/>
    </xf>
    <xf numFmtId="4" fontId="28" fillId="2" borderId="26" xfId="10" applyNumberFormat="1" applyFont="1" applyFill="1" applyBorder="1" applyAlignment="1">
      <alignment horizontal="right" vertical="center" wrapText="1"/>
    </xf>
    <xf numFmtId="0" fontId="4" fillId="0" borderId="1" xfId="10" applyFont="1" applyFill="1" applyBorder="1" applyAlignment="1">
      <alignment horizontal="center" vertical="center" wrapText="1"/>
    </xf>
    <xf numFmtId="0" fontId="4" fillId="0" borderId="1" xfId="10" applyFont="1" applyFill="1" applyBorder="1" applyAlignment="1">
      <alignment horizontal="center" vertical="center"/>
    </xf>
    <xf numFmtId="0" fontId="4" fillId="0" borderId="24" xfId="10" applyFont="1" applyFill="1" applyBorder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166" fontId="29" fillId="0" borderId="1" xfId="14" applyFont="1" applyFill="1" applyBorder="1" applyAlignment="1">
      <alignment horizontal="center" vertical="center" wrapText="1"/>
    </xf>
    <xf numFmtId="166" fontId="28" fillId="2" borderId="1" xfId="14" applyFont="1" applyFill="1" applyBorder="1" applyAlignment="1">
      <alignment horizontal="center" vertical="center" wrapText="1"/>
    </xf>
    <xf numFmtId="166" fontId="29" fillId="6" borderId="1" xfId="14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66" fontId="29" fillId="2" borderId="1" xfId="14" applyFont="1" applyFill="1" applyBorder="1" applyAlignment="1">
      <alignment horizontal="center" vertical="center" wrapText="1"/>
    </xf>
    <xf numFmtId="166" fontId="28" fillId="0" borderId="1" xfId="14" applyFont="1" applyFill="1" applyBorder="1" applyAlignment="1">
      <alignment horizontal="center" vertical="center" wrapText="1"/>
    </xf>
    <xf numFmtId="166" fontId="29" fillId="0" borderId="1" xfId="15" applyFont="1" applyFill="1" applyBorder="1" applyAlignment="1">
      <alignment horizontal="center" vertical="center" wrapText="1"/>
    </xf>
    <xf numFmtId="166" fontId="29" fillId="6" borderId="1" xfId="15" applyFont="1" applyFill="1" applyBorder="1" applyAlignment="1">
      <alignment horizontal="center" vertical="center" wrapText="1"/>
    </xf>
    <xf numFmtId="166" fontId="28" fillId="0" borderId="2" xfId="14" applyFont="1" applyFill="1" applyBorder="1" applyAlignment="1">
      <alignment horizontal="center" vertical="center" wrapText="1"/>
    </xf>
    <xf numFmtId="166" fontId="26" fillId="0" borderId="0" xfId="14" applyFont="1" applyFill="1" applyBorder="1" applyAlignment="1">
      <alignment horizontal="center" vertical="center" wrapText="1"/>
    </xf>
    <xf numFmtId="166" fontId="21" fillId="0" borderId="0" xfId="14" applyFont="1" applyFill="1" applyAlignment="1">
      <alignment horizontal="center" vertical="center" wrapText="1"/>
    </xf>
    <xf numFmtId="0" fontId="3" fillId="0" borderId="0" xfId="10" applyFont="1" applyFill="1" applyAlignment="1">
      <alignment horizontal="center" vertical="center" wrapText="1"/>
    </xf>
    <xf numFmtId="166" fontId="3" fillId="0" borderId="0" xfId="14" applyFont="1" applyFill="1" applyAlignment="1">
      <alignment horizontal="center" vertical="center" wrapText="1"/>
    </xf>
    <xf numFmtId="4" fontId="29" fillId="0" borderId="19" xfId="10" applyNumberFormat="1" applyFont="1" applyFill="1" applyBorder="1" applyAlignment="1">
      <alignment vertical="center"/>
    </xf>
    <xf numFmtId="2" fontId="29" fillId="0" borderId="1" xfId="15" applyNumberFormat="1" applyFont="1" applyFill="1" applyBorder="1" applyAlignment="1">
      <alignment horizontal="right" vertical="center"/>
    </xf>
    <xf numFmtId="166" fontId="29" fillId="0" borderId="1" xfId="14" applyFont="1" applyFill="1" applyBorder="1" applyAlignment="1">
      <alignment horizontal="right" vertical="center"/>
    </xf>
    <xf numFmtId="0" fontId="30" fillId="0" borderId="1" xfId="10" applyFont="1" applyFill="1" applyBorder="1" applyAlignment="1">
      <alignment horizontal="center" vertical="center" wrapText="1"/>
    </xf>
    <xf numFmtId="0" fontId="30" fillId="0" borderId="1" xfId="10" applyFont="1" applyFill="1" applyBorder="1" applyAlignment="1">
      <alignment horizontal="left" vertical="center" wrapText="1"/>
    </xf>
    <xf numFmtId="166" fontId="30" fillId="0" borderId="1" xfId="14" applyFont="1" applyFill="1" applyBorder="1" applyAlignment="1">
      <alignment horizontal="center" vertical="center" wrapText="1"/>
    </xf>
    <xf numFmtId="166" fontId="30" fillId="0" borderId="1" xfId="14" applyFont="1" applyFill="1" applyBorder="1" applyAlignment="1">
      <alignment vertical="center"/>
    </xf>
    <xf numFmtId="0" fontId="30" fillId="0" borderId="1" xfId="10" applyFont="1" applyFill="1" applyBorder="1" applyAlignment="1">
      <alignment horizontal="center" vertical="center"/>
    </xf>
    <xf numFmtId="166" fontId="30" fillId="0" borderId="1" xfId="14" applyFont="1" applyFill="1" applyBorder="1" applyAlignment="1">
      <alignment horizontal="right" vertical="center"/>
    </xf>
    <xf numFmtId="4" fontId="30" fillId="0" borderId="1" xfId="10" applyNumberFormat="1" applyFont="1" applyFill="1" applyBorder="1" applyAlignment="1">
      <alignment vertical="center"/>
    </xf>
    <xf numFmtId="171" fontId="3" fillId="4" borderId="13" xfId="22" applyFont="1" applyFill="1" applyBorder="1" applyAlignment="1" applyProtection="1">
      <alignment horizontal="center"/>
    </xf>
    <xf numFmtId="0" fontId="28" fillId="0" borderId="1" xfId="10" applyFont="1" applyFill="1" applyBorder="1" applyAlignment="1">
      <alignment horizontal="left" vertical="center" wrapText="1"/>
    </xf>
    <xf numFmtId="166" fontId="28" fillId="0" borderId="1" xfId="14" applyFont="1" applyFill="1" applyBorder="1" applyAlignment="1">
      <alignment horizontal="right" vertical="center" wrapText="1"/>
    </xf>
    <xf numFmtId="4" fontId="28" fillId="0" borderId="19" xfId="10" applyNumberFormat="1" applyFont="1" applyFill="1" applyBorder="1" applyAlignment="1">
      <alignment horizontal="right" vertical="center"/>
    </xf>
    <xf numFmtId="4" fontId="4" fillId="0" borderId="19" xfId="10" applyNumberFormat="1" applyFont="1" applyFill="1" applyBorder="1" applyAlignment="1">
      <alignment horizontal="right" vertical="center"/>
    </xf>
    <xf numFmtId="0" fontId="30" fillId="0" borderId="18" xfId="10" applyFont="1" applyFill="1" applyBorder="1" applyAlignment="1">
      <alignment horizontal="center" vertical="center"/>
    </xf>
    <xf numFmtId="4" fontId="30" fillId="0" borderId="19" xfId="10" applyNumberFormat="1" applyFont="1" applyFill="1" applyBorder="1" applyAlignment="1">
      <alignment horizontal="right" vertical="center"/>
    </xf>
    <xf numFmtId="0" fontId="28" fillId="0" borderId="27" xfId="10" applyFont="1" applyFill="1" applyBorder="1" applyAlignment="1">
      <alignment horizontal="center" vertical="center" wrapText="1"/>
    </xf>
    <xf numFmtId="2" fontId="4" fillId="4" borderId="15" xfId="20" applyNumberFormat="1" applyFont="1" applyFill="1" applyBorder="1" applyAlignment="1" applyProtection="1">
      <alignment horizontal="center" vertical="center"/>
    </xf>
    <xf numFmtId="2" fontId="3" fillId="3" borderId="28" xfId="20" applyNumberFormat="1" applyFont="1" applyFill="1" applyBorder="1" applyProtection="1"/>
    <xf numFmtId="2" fontId="3" fillId="3" borderId="29" xfId="20" applyNumberFormat="1" applyFont="1" applyFill="1" applyBorder="1" applyProtection="1"/>
    <xf numFmtId="10" fontId="3" fillId="2" borderId="33" xfId="21" applyNumberFormat="1" applyFont="1" applyFill="1" applyBorder="1" applyProtection="1"/>
    <xf numFmtId="10" fontId="3" fillId="2" borderId="39" xfId="21" applyNumberFormat="1" applyFont="1" applyFill="1" applyBorder="1" applyProtection="1"/>
    <xf numFmtId="165" fontId="14" fillId="3" borderId="13" xfId="20" applyNumberFormat="1" applyFont="1" applyFill="1" applyBorder="1" applyAlignment="1" applyProtection="1">
      <alignment horizontal="right"/>
    </xf>
    <xf numFmtId="1" fontId="4" fillId="3" borderId="1" xfId="0" applyNumberFormat="1" applyFont="1" applyFill="1" applyBorder="1" applyAlignment="1" applyProtection="1">
      <alignment horizontal="left" vertical="top" wrapText="1"/>
    </xf>
    <xf numFmtId="165" fontId="3" fillId="3" borderId="19" xfId="20" applyNumberFormat="1" applyFont="1" applyFill="1" applyBorder="1" applyAlignment="1" applyProtection="1">
      <alignment horizontal="right"/>
    </xf>
    <xf numFmtId="165" fontId="3" fillId="3" borderId="19" xfId="17" applyNumberFormat="1" applyFont="1" applyFill="1" applyBorder="1" applyAlignment="1" applyProtection="1">
      <alignment horizontal="right"/>
    </xf>
    <xf numFmtId="1" fontId="3" fillId="3" borderId="18" xfId="0" applyNumberFormat="1" applyFont="1" applyFill="1" applyBorder="1" applyAlignment="1" applyProtection="1">
      <alignment horizontal="center" vertical="top" wrapText="1"/>
    </xf>
    <xf numFmtId="2" fontId="4" fillId="0" borderId="0" xfId="20" applyNumberFormat="1" applyFont="1" applyFill="1" applyBorder="1" applyAlignment="1" applyProtection="1">
      <alignment horizontal="centerContinuous" vertical="center"/>
    </xf>
    <xf numFmtId="2" fontId="3" fillId="0" borderId="0" xfId="20" applyNumberFormat="1" applyFont="1" applyFill="1" applyBorder="1" applyProtection="1"/>
    <xf numFmtId="10" fontId="3" fillId="0" borderId="0" xfId="11" applyNumberFormat="1" applyFont="1" applyFill="1" applyBorder="1" applyAlignment="1" applyProtection="1">
      <alignment horizontal="center"/>
    </xf>
    <xf numFmtId="10" fontId="4" fillId="0" borderId="0" xfId="11" applyNumberFormat="1" applyFont="1" applyFill="1" applyBorder="1" applyProtection="1"/>
    <xf numFmtId="10" fontId="3" fillId="0" borderId="0" xfId="11" applyNumberFormat="1" applyFont="1" applyFill="1" applyBorder="1" applyAlignment="1" applyProtection="1">
      <alignment horizontal="centerContinuous"/>
    </xf>
    <xf numFmtId="0" fontId="38" fillId="0" borderId="31" xfId="10" applyFont="1" applyFill="1" applyBorder="1" applyAlignment="1">
      <alignment horizontal="center" vertical="center" wrapText="1"/>
    </xf>
    <xf numFmtId="0" fontId="38" fillId="0" borderId="0" xfId="10" applyFont="1" applyFill="1" applyBorder="1" applyAlignment="1">
      <alignment horizontal="center" vertical="center" wrapText="1"/>
    </xf>
    <xf numFmtId="0" fontId="39" fillId="0" borderId="0" xfId="10" applyFont="1" applyFill="1" applyAlignment="1">
      <alignment horizontal="left" vertical="center" wrapText="1"/>
    </xf>
    <xf numFmtId="166" fontId="39" fillId="0" borderId="0" xfId="14" applyFont="1" applyFill="1" applyAlignment="1">
      <alignment vertical="center" wrapText="1"/>
    </xf>
    <xf numFmtId="0" fontId="39" fillId="0" borderId="0" xfId="10" applyFont="1" applyFill="1" applyAlignment="1">
      <alignment vertical="center" wrapText="1"/>
    </xf>
    <xf numFmtId="0" fontId="38" fillId="0" borderId="0" xfId="10" applyFont="1" applyFill="1" applyAlignment="1">
      <alignment horizontal="center" wrapText="1"/>
    </xf>
    <xf numFmtId="0" fontId="4" fillId="0" borderId="18" xfId="10" applyFont="1" applyFill="1" applyBorder="1" applyAlignment="1">
      <alignment horizontal="center" vertical="center"/>
    </xf>
    <xf numFmtId="0" fontId="28" fillId="7" borderId="18" xfId="10" applyFont="1" applyFill="1" applyBorder="1" applyAlignment="1">
      <alignment horizontal="center" vertical="center"/>
    </xf>
    <xf numFmtId="0" fontId="28" fillId="7" borderId="1" xfId="10" applyFont="1" applyFill="1" applyBorder="1" applyAlignment="1">
      <alignment horizontal="center" vertical="center"/>
    </xf>
    <xf numFmtId="0" fontId="28" fillId="7" borderId="1" xfId="10" applyFont="1" applyFill="1" applyBorder="1" applyAlignment="1">
      <alignment horizontal="center" vertical="center" wrapText="1"/>
    </xf>
    <xf numFmtId="0" fontId="28" fillId="7" borderId="1" xfId="10" applyFont="1" applyFill="1" applyBorder="1" applyAlignment="1">
      <alignment horizontal="right" vertical="center"/>
    </xf>
    <xf numFmtId="4" fontId="28" fillId="7" borderId="19" xfId="10" applyNumberFormat="1" applyFont="1" applyFill="1" applyBorder="1" applyAlignment="1">
      <alignment horizontal="right" vertical="center"/>
    </xf>
    <xf numFmtId="0" fontId="37" fillId="7" borderId="1" xfId="10" applyFont="1" applyFill="1" applyBorder="1" applyAlignment="1">
      <alignment horizontal="center" vertical="center"/>
    </xf>
    <xf numFmtId="166" fontId="37" fillId="7" borderId="1" xfId="14" applyFont="1" applyFill="1" applyBorder="1" applyAlignment="1">
      <alignment horizontal="center" vertical="center" wrapText="1"/>
    </xf>
    <xf numFmtId="166" fontId="37" fillId="7" borderId="1" xfId="14" applyFont="1" applyFill="1" applyBorder="1" applyAlignment="1">
      <alignment horizontal="right" vertical="center"/>
    </xf>
    <xf numFmtId="0" fontId="37" fillId="7" borderId="1" xfId="10" applyFont="1" applyFill="1" applyBorder="1" applyAlignment="1">
      <alignment horizontal="right" vertical="center"/>
    </xf>
    <xf numFmtId="0" fontId="28" fillId="7" borderId="1" xfId="10" applyFont="1" applyFill="1" applyBorder="1" applyAlignment="1">
      <alignment vertical="center"/>
    </xf>
    <xf numFmtId="0" fontId="4" fillId="7" borderId="18" xfId="10" applyFont="1" applyFill="1" applyBorder="1" applyAlignment="1">
      <alignment horizontal="center" vertical="center"/>
    </xf>
    <xf numFmtId="0" fontId="4" fillId="7" borderId="1" xfId="10" applyFont="1" applyFill="1" applyBorder="1" applyAlignment="1">
      <alignment horizontal="center" vertical="center"/>
    </xf>
    <xf numFmtId="166" fontId="4" fillId="7" borderId="1" xfId="14" applyFont="1" applyFill="1" applyBorder="1" applyAlignment="1">
      <alignment horizontal="center" vertical="center" wrapText="1"/>
    </xf>
    <xf numFmtId="166" fontId="4" fillId="7" borderId="1" xfId="14" applyFont="1" applyFill="1" applyBorder="1" applyAlignment="1">
      <alignment horizontal="right" vertical="center"/>
    </xf>
    <xf numFmtId="0" fontId="4" fillId="7" borderId="1" xfId="10" applyFont="1" applyFill="1" applyBorder="1" applyAlignment="1">
      <alignment horizontal="right" vertical="center"/>
    </xf>
    <xf numFmtId="0" fontId="4" fillId="7" borderId="1" xfId="10" applyFont="1" applyFill="1" applyBorder="1" applyAlignment="1">
      <alignment horizontal="center" vertical="center" wrapText="1"/>
    </xf>
    <xf numFmtId="0" fontId="4" fillId="7" borderId="1" xfId="10" applyFont="1" applyFill="1" applyBorder="1" applyAlignment="1">
      <alignment vertical="center"/>
    </xf>
    <xf numFmtId="49" fontId="33" fillId="7" borderId="18" xfId="10" applyNumberFormat="1" applyFont="1" applyFill="1" applyBorder="1" applyAlignment="1">
      <alignment horizontal="center" vertical="center"/>
    </xf>
    <xf numFmtId="49" fontId="33" fillId="7" borderId="1" xfId="10" applyNumberFormat="1" applyFont="1" applyFill="1" applyBorder="1" applyAlignment="1">
      <alignment horizontal="center" vertical="center"/>
    </xf>
    <xf numFmtId="49" fontId="33" fillId="7" borderId="1" xfId="10" applyNumberFormat="1" applyFont="1" applyFill="1" applyBorder="1" applyAlignment="1">
      <alignment horizontal="center" vertical="center" wrapText="1"/>
    </xf>
    <xf numFmtId="166" fontId="33" fillId="7" borderId="1" xfId="24" applyFont="1" applyFill="1" applyBorder="1" applyAlignment="1">
      <alignment horizontal="center" vertical="center" wrapText="1"/>
    </xf>
    <xf numFmtId="4" fontId="33" fillId="7" borderId="1" xfId="10" applyNumberFormat="1" applyFont="1" applyFill="1" applyBorder="1" applyAlignment="1">
      <alignment horizontal="center" vertical="center" wrapText="1"/>
    </xf>
    <xf numFmtId="4" fontId="33" fillId="7" borderId="24" xfId="10" applyNumberFormat="1" applyFont="1" applyFill="1" applyBorder="1" applyAlignment="1">
      <alignment horizontal="right" vertical="center" wrapText="1"/>
    </xf>
    <xf numFmtId="4" fontId="33" fillId="7" borderId="25" xfId="10" applyNumberFormat="1" applyFont="1" applyFill="1" applyBorder="1" applyAlignment="1">
      <alignment horizontal="right" vertical="center"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2" fontId="4" fillId="0" borderId="0" xfId="20" applyNumberFormat="1" applyFont="1" applyFill="1" applyBorder="1" applyAlignment="1" applyProtection="1">
      <alignment horizontal="center" vertical="center"/>
    </xf>
    <xf numFmtId="171" fontId="4" fillId="0" borderId="0" xfId="22" applyFont="1" applyFill="1" applyBorder="1" applyAlignment="1" applyProtection="1">
      <alignment horizontal="center"/>
    </xf>
    <xf numFmtId="0" fontId="3" fillId="2" borderId="0" xfId="10" applyFont="1" applyFill="1" applyBorder="1" applyAlignment="1">
      <alignment horizontal="center"/>
    </xf>
    <xf numFmtId="0" fontId="3" fillId="2" borderId="31" xfId="10" applyFont="1" applyFill="1" applyBorder="1" applyAlignment="1">
      <alignment horizontal="center" vertical="center"/>
    </xf>
    <xf numFmtId="0" fontId="3" fillId="2" borderId="31" xfId="1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36" fillId="2" borderId="0" xfId="0" applyNumberFormat="1" applyFont="1" applyFill="1" applyBorder="1" applyAlignment="1">
      <alignment vertical="center"/>
    </xf>
    <xf numFmtId="0" fontId="3" fillId="2" borderId="7" xfId="10" applyFont="1" applyFill="1" applyBorder="1" applyAlignment="1">
      <alignment vertical="center"/>
    </xf>
    <xf numFmtId="0" fontId="3" fillId="2" borderId="8" xfId="10" applyFont="1" applyFill="1" applyBorder="1" applyAlignment="1">
      <alignment vertical="center"/>
    </xf>
    <xf numFmtId="0" fontId="3" fillId="2" borderId="8" xfId="10" applyFont="1" applyFill="1" applyBorder="1" applyAlignment="1">
      <alignment horizontal="center" vertical="center" wrapText="1"/>
    </xf>
    <xf numFmtId="166" fontId="3" fillId="2" borderId="8" xfId="14" applyFont="1" applyFill="1" applyBorder="1" applyAlignment="1">
      <alignment horizontal="center" vertical="center" wrapText="1"/>
    </xf>
    <xf numFmtId="166" fontId="3" fillId="2" borderId="8" xfId="14" applyFont="1" applyFill="1" applyBorder="1" applyAlignment="1">
      <alignment vertical="center" wrapText="1"/>
    </xf>
    <xf numFmtId="166" fontId="3" fillId="2" borderId="9" xfId="14" applyFont="1" applyFill="1" applyBorder="1" applyAlignment="1">
      <alignment vertical="center" wrapText="1"/>
    </xf>
    <xf numFmtId="0" fontId="4" fillId="2" borderId="0" xfId="10" applyFont="1" applyFill="1" applyBorder="1" applyAlignment="1">
      <alignment vertical="center"/>
    </xf>
    <xf numFmtId="0" fontId="4" fillId="2" borderId="11" xfId="10" applyFont="1" applyFill="1" applyBorder="1" applyAlignment="1">
      <alignment vertical="center"/>
    </xf>
    <xf numFmtId="0" fontId="4" fillId="2" borderId="13" xfId="10" applyFont="1" applyFill="1" applyBorder="1" applyAlignment="1">
      <alignment horizontal="center"/>
    </xf>
    <xf numFmtId="0" fontId="3" fillId="2" borderId="13" xfId="10" applyFont="1" applyFill="1" applyBorder="1" applyAlignment="1">
      <alignment horizontal="left" vertical="center" wrapText="1"/>
    </xf>
    <xf numFmtId="0" fontId="3" fillId="2" borderId="13" xfId="10" applyFont="1" applyFill="1" applyBorder="1" applyAlignment="1">
      <alignment horizontal="center" vertical="center" wrapText="1"/>
    </xf>
    <xf numFmtId="166" fontId="3" fillId="2" borderId="13" xfId="14" applyFont="1" applyFill="1" applyBorder="1" applyAlignment="1">
      <alignment horizontal="center" vertical="center" wrapText="1"/>
    </xf>
    <xf numFmtId="166" fontId="3" fillId="2" borderId="13" xfId="14" applyFont="1" applyFill="1" applyBorder="1" applyAlignment="1">
      <alignment vertical="center" wrapText="1"/>
    </xf>
    <xf numFmtId="166" fontId="3" fillId="2" borderId="14" xfId="14" applyFont="1" applyFill="1" applyBorder="1" applyAlignment="1">
      <alignment vertical="center" wrapText="1"/>
    </xf>
    <xf numFmtId="2" fontId="4" fillId="4" borderId="12" xfId="20" applyNumberFormat="1" applyFont="1" applyFill="1" applyBorder="1" applyAlignment="1" applyProtection="1">
      <alignment horizontal="centerContinuous"/>
    </xf>
    <xf numFmtId="2" fontId="4" fillId="4" borderId="14" xfId="20" applyNumberFormat="1" applyFont="1" applyFill="1" applyBorder="1" applyAlignment="1" applyProtection="1">
      <alignment horizontal="centerContinuous"/>
    </xf>
    <xf numFmtId="1" fontId="3" fillId="3" borderId="40" xfId="0" applyNumberFormat="1" applyFont="1" applyFill="1" applyBorder="1" applyAlignment="1" applyProtection="1">
      <alignment horizontal="center" vertical="top" wrapText="1"/>
    </xf>
    <xf numFmtId="1" fontId="4" fillId="3" borderId="24" xfId="0" applyNumberFormat="1" applyFont="1" applyFill="1" applyBorder="1" applyAlignment="1" applyProtection="1">
      <alignment horizontal="left" vertical="top" wrapText="1"/>
    </xf>
    <xf numFmtId="165" fontId="3" fillId="3" borderId="25" xfId="20" applyNumberFormat="1" applyFont="1" applyFill="1" applyBorder="1" applyAlignment="1" applyProtection="1">
      <alignment horizontal="right"/>
    </xf>
    <xf numFmtId="0" fontId="3" fillId="2" borderId="10" xfId="10" applyFont="1" applyFill="1" applyBorder="1" applyAlignment="1">
      <alignment horizontal="center" vertical="center"/>
    </xf>
    <xf numFmtId="0" fontId="3" fillId="2" borderId="0" xfId="10" applyFont="1" applyFill="1" applyBorder="1" applyAlignment="1">
      <alignment horizontal="center" vertical="center"/>
    </xf>
    <xf numFmtId="166" fontId="3" fillId="2" borderId="0" xfId="14" applyFont="1" applyFill="1" applyBorder="1" applyAlignment="1">
      <alignment horizontal="center" vertical="center"/>
    </xf>
    <xf numFmtId="166" fontId="3" fillId="2" borderId="0" xfId="14" applyFont="1" applyFill="1" applyBorder="1" applyAlignment="1">
      <alignment vertical="center"/>
    </xf>
    <xf numFmtId="0" fontId="3" fillId="3" borderId="0" xfId="0" applyFont="1" applyFill="1" applyBorder="1" applyProtection="1"/>
    <xf numFmtId="166" fontId="3" fillId="3" borderId="0" xfId="19" applyFont="1" applyFill="1" applyBorder="1" applyProtection="1"/>
    <xf numFmtId="0" fontId="3" fillId="3" borderId="0" xfId="0" applyFont="1" applyFill="1" applyBorder="1" applyAlignment="1" applyProtection="1"/>
    <xf numFmtId="0" fontId="18" fillId="2" borderId="10" xfId="0" applyFont="1" applyFill="1" applyBorder="1"/>
    <xf numFmtId="0" fontId="18" fillId="2" borderId="0" xfId="0" applyFont="1" applyFill="1" applyBorder="1"/>
    <xf numFmtId="0" fontId="18" fillId="2" borderId="11" xfId="0" applyFont="1" applyFill="1" applyBorder="1"/>
    <xf numFmtId="0" fontId="6" fillId="2" borderId="10" xfId="10" applyFont="1" applyFill="1" applyBorder="1" applyAlignment="1">
      <alignment horizontal="center"/>
    </xf>
    <xf numFmtId="0" fontId="17" fillId="2" borderId="0" xfId="0" applyFont="1" applyFill="1" applyBorder="1"/>
    <xf numFmtId="170" fontId="3" fillId="2" borderId="10" xfId="0" applyNumberFormat="1" applyFont="1" applyFill="1" applyBorder="1" applyProtection="1"/>
    <xf numFmtId="0" fontId="3" fillId="2" borderId="11" xfId="0" applyFont="1" applyFill="1" applyBorder="1" applyAlignment="1" applyProtection="1">
      <alignment horizontal="center"/>
    </xf>
    <xf numFmtId="0" fontId="3" fillId="2" borderId="11" xfId="10" applyFont="1" applyFill="1" applyBorder="1" applyAlignment="1">
      <alignment horizontal="center"/>
    </xf>
    <xf numFmtId="0" fontId="3" fillId="2" borderId="10" xfId="10" applyFont="1" applyFill="1" applyBorder="1" applyAlignment="1"/>
    <xf numFmtId="0" fontId="3" fillId="2" borderId="11" xfId="10" applyFont="1" applyFill="1" applyBorder="1" applyAlignment="1"/>
    <xf numFmtId="0" fontId="3" fillId="2" borderId="0" xfId="10" applyFont="1" applyFill="1" applyBorder="1" applyAlignment="1">
      <alignment horizontal="left"/>
    </xf>
    <xf numFmtId="0" fontId="0" fillId="2" borderId="10" xfId="0" applyFill="1" applyBorder="1"/>
    <xf numFmtId="166" fontId="3" fillId="2" borderId="11" xfId="14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11" xfId="0" applyFill="1" applyBorder="1"/>
    <xf numFmtId="0" fontId="3" fillId="2" borderId="0" xfId="0" applyFont="1" applyFill="1" applyBorder="1" applyAlignment="1"/>
    <xf numFmtId="0" fontId="4" fillId="3" borderId="0" xfId="0" applyFont="1" applyFill="1" applyBorder="1" applyAlignment="1" applyProtection="1">
      <alignment horizontal="center"/>
    </xf>
    <xf numFmtId="0" fontId="3" fillId="2" borderId="0" xfId="10" applyFont="1" applyFill="1" applyBorder="1" applyAlignment="1">
      <alignment horizontal="center"/>
    </xf>
    <xf numFmtId="0" fontId="4" fillId="2" borderId="10" xfId="10" applyFont="1" applyFill="1" applyBorder="1" applyAlignment="1">
      <alignment horizontal="left" vertical="center"/>
    </xf>
    <xf numFmtId="171" fontId="3" fillId="4" borderId="6" xfId="22" applyFont="1" applyFill="1" applyBorder="1" applyAlignment="1" applyProtection="1">
      <alignment horizontal="center"/>
    </xf>
    <xf numFmtId="171" fontId="4" fillId="4" borderId="4" xfId="22" applyFont="1" applyFill="1" applyBorder="1" applyAlignment="1" applyProtection="1">
      <alignment horizontal="center"/>
    </xf>
    <xf numFmtId="0" fontId="29" fillId="7" borderId="1" xfId="10" applyFont="1" applyFill="1" applyBorder="1" applyAlignment="1">
      <alignment horizontal="left" vertical="center" wrapText="1"/>
    </xf>
    <xf numFmtId="49" fontId="29" fillId="0" borderId="18" xfId="10" applyNumberFormat="1" applyFont="1" applyFill="1" applyBorder="1" applyAlignment="1">
      <alignment horizontal="center" vertical="center"/>
    </xf>
    <xf numFmtId="49" fontId="29" fillId="0" borderId="1" xfId="10" applyNumberFormat="1" applyFont="1" applyFill="1" applyBorder="1" applyAlignment="1">
      <alignment horizontal="left" vertical="center" wrapText="1"/>
    </xf>
    <xf numFmtId="4" fontId="29" fillId="0" borderId="24" xfId="10" applyNumberFormat="1" applyFont="1" applyFill="1" applyBorder="1" applyAlignment="1">
      <alignment horizontal="right" vertical="center" wrapText="1"/>
    </xf>
    <xf numFmtId="0" fontId="29" fillId="0" borderId="1" xfId="10" applyNumberFormat="1" applyFont="1" applyFill="1" applyBorder="1" applyAlignment="1">
      <alignment horizontal="center" vertical="center" wrapText="1"/>
    </xf>
    <xf numFmtId="166" fontId="29" fillId="0" borderId="1" xfId="15" applyFont="1" applyFill="1" applyBorder="1" applyAlignment="1">
      <alignment vertical="center" wrapText="1"/>
    </xf>
    <xf numFmtId="17" fontId="21" fillId="0" borderId="0" xfId="10" applyNumberFormat="1" applyFont="1" applyFill="1" applyAlignment="1">
      <alignment horizontal="center" vertical="center" wrapText="1"/>
    </xf>
    <xf numFmtId="0" fontId="40" fillId="0" borderId="18" xfId="10" applyFont="1" applyFill="1" applyBorder="1" applyAlignment="1">
      <alignment horizontal="center" vertical="center"/>
    </xf>
    <xf numFmtId="49" fontId="40" fillId="0" borderId="1" xfId="10" applyNumberFormat="1" applyFont="1" applyFill="1" applyBorder="1" applyAlignment="1">
      <alignment horizontal="center" vertical="center" wrapText="1"/>
    </xf>
    <xf numFmtId="0" fontId="40" fillId="0" borderId="1" xfId="10" applyFont="1" applyFill="1" applyBorder="1" applyAlignment="1">
      <alignment horizontal="center" vertical="center"/>
    </xf>
    <xf numFmtId="0" fontId="40" fillId="0" borderId="1" xfId="10" applyFont="1" applyFill="1" applyBorder="1" applyAlignment="1">
      <alignment horizontal="left" vertical="center" wrapText="1"/>
    </xf>
    <xf numFmtId="0" fontId="40" fillId="0" borderId="1" xfId="10" applyFont="1" applyFill="1" applyBorder="1" applyAlignment="1">
      <alignment horizontal="center" vertical="center" wrapText="1"/>
    </xf>
    <xf numFmtId="166" fontId="40" fillId="0" borderId="1" xfId="14" applyFont="1" applyFill="1" applyBorder="1" applyAlignment="1">
      <alignment horizontal="center" vertical="center" wrapText="1"/>
    </xf>
    <xf numFmtId="166" fontId="40" fillId="0" borderId="1" xfId="14" applyFont="1" applyFill="1" applyBorder="1" applyAlignment="1">
      <alignment vertical="center"/>
    </xf>
    <xf numFmtId="4" fontId="40" fillId="0" borderId="1" xfId="10" applyNumberFormat="1" applyFont="1" applyFill="1" applyBorder="1" applyAlignment="1">
      <alignment horizontal="right" vertical="center"/>
    </xf>
    <xf numFmtId="4" fontId="40" fillId="0" borderId="19" xfId="10" applyNumberFormat="1" applyFont="1" applyFill="1" applyBorder="1" applyAlignment="1">
      <alignment horizontal="right" vertical="center"/>
    </xf>
    <xf numFmtId="0" fontId="41" fillId="0" borderId="0" xfId="10" applyFont="1" applyFill="1" applyAlignment="1">
      <alignment vertical="center"/>
    </xf>
    <xf numFmtId="0" fontId="3" fillId="2" borderId="31" xfId="10" applyFont="1" applyFill="1" applyBorder="1" applyAlignment="1">
      <alignment vertical="center"/>
    </xf>
    <xf numFmtId="0" fontId="3" fillId="2" borderId="0" xfId="10" applyFont="1" applyFill="1" applyBorder="1" applyAlignment="1"/>
    <xf numFmtId="166" fontId="34" fillId="0" borderId="0" xfId="15" applyFont="1" applyFill="1" applyAlignment="1">
      <alignment horizontal="right" vertical="center"/>
    </xf>
    <xf numFmtId="166" fontId="35" fillId="0" borderId="11" xfId="15" applyFont="1" applyFill="1" applyBorder="1" applyAlignment="1">
      <alignment horizontal="right"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49" fontId="28" fillId="7" borderId="27" xfId="10" applyNumberFormat="1" applyFont="1" applyFill="1" applyBorder="1" applyAlignment="1">
      <alignment horizontal="right" vertical="center"/>
    </xf>
    <xf numFmtId="49" fontId="28" fillId="7" borderId="39" xfId="10" applyNumberFormat="1" applyFont="1" applyFill="1" applyBorder="1" applyAlignment="1">
      <alignment horizontal="right" vertical="center"/>
    </xf>
    <xf numFmtId="49" fontId="28" fillId="7" borderId="20" xfId="10" applyNumberFormat="1" applyFont="1" applyFill="1" applyBorder="1" applyAlignment="1">
      <alignment horizontal="right" vertical="center"/>
    </xf>
    <xf numFmtId="0" fontId="29" fillId="0" borderId="36" xfId="10" applyFont="1" applyFill="1" applyBorder="1" applyAlignment="1">
      <alignment horizontal="center" vertical="center"/>
    </xf>
    <xf numFmtId="0" fontId="29" fillId="0" borderId="37" xfId="10" applyFont="1" applyFill="1" applyBorder="1" applyAlignment="1">
      <alignment horizontal="center" vertical="center"/>
    </xf>
    <xf numFmtId="0" fontId="29" fillId="0" borderId="38" xfId="10" applyFont="1" applyFill="1" applyBorder="1" applyAlignment="1">
      <alignment horizontal="center" vertical="center"/>
    </xf>
    <xf numFmtId="0" fontId="29" fillId="0" borderId="27" xfId="10" applyFont="1" applyFill="1" applyBorder="1" applyAlignment="1">
      <alignment horizontal="center" vertical="center"/>
    </xf>
    <xf numFmtId="0" fontId="29" fillId="0" borderId="39" xfId="10" applyFont="1" applyFill="1" applyBorder="1" applyAlignment="1">
      <alignment horizontal="center" vertical="center"/>
    </xf>
    <xf numFmtId="0" fontId="29" fillId="0" borderId="26" xfId="10" applyFont="1" applyFill="1" applyBorder="1" applyAlignment="1">
      <alignment horizontal="center" vertical="center"/>
    </xf>
    <xf numFmtId="0" fontId="0" fillId="0" borderId="7" xfId="0" applyBorder="1" applyAlignment="1">
      <alignment horizont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6" fillId="2" borderId="7" xfId="0" applyNumberFormat="1" applyFont="1" applyFill="1" applyBorder="1" applyAlignment="1">
      <alignment horizontal="center" vertical="center"/>
    </xf>
    <xf numFmtId="0" fontId="36" fillId="2" borderId="8" xfId="0" applyNumberFormat="1" applyFont="1" applyFill="1" applyBorder="1" applyAlignment="1">
      <alignment horizontal="center" vertical="center"/>
    </xf>
    <xf numFmtId="0" fontId="36" fillId="2" borderId="9" xfId="0" applyNumberFormat="1" applyFont="1" applyFill="1" applyBorder="1" applyAlignment="1">
      <alignment horizontal="center" vertical="center"/>
    </xf>
    <xf numFmtId="0" fontId="36" fillId="2" borderId="10" xfId="0" applyNumberFormat="1" applyFont="1" applyFill="1" applyBorder="1" applyAlignment="1">
      <alignment horizontal="center" vertical="center"/>
    </xf>
    <xf numFmtId="0" fontId="36" fillId="2" borderId="0" xfId="0" applyNumberFormat="1" applyFont="1" applyFill="1" applyBorder="1" applyAlignment="1">
      <alignment horizontal="center" vertical="center"/>
    </xf>
    <xf numFmtId="0" fontId="36" fillId="2" borderId="11" xfId="0" applyNumberFormat="1" applyFont="1" applyFill="1" applyBorder="1" applyAlignment="1">
      <alignment horizontal="center" vertical="center"/>
    </xf>
    <xf numFmtId="0" fontId="36" fillId="2" borderId="12" xfId="0" applyNumberFormat="1" applyFont="1" applyFill="1" applyBorder="1" applyAlignment="1">
      <alignment horizontal="center" vertical="center"/>
    </xf>
    <xf numFmtId="0" fontId="36" fillId="2" borderId="13" xfId="0" applyNumberFormat="1" applyFont="1" applyFill="1" applyBorder="1" applyAlignment="1">
      <alignment horizontal="center" vertical="center"/>
    </xf>
    <xf numFmtId="0" fontId="36" fillId="2" borderId="14" xfId="0" applyNumberFormat="1" applyFont="1" applyFill="1" applyBorder="1" applyAlignment="1">
      <alignment horizontal="center" vertical="center"/>
    </xf>
    <xf numFmtId="2" fontId="4" fillId="4" borderId="9" xfId="20" applyNumberFormat="1" applyFont="1" applyFill="1" applyBorder="1" applyAlignment="1" applyProtection="1">
      <alignment horizontal="center" vertical="center" wrapText="1"/>
    </xf>
    <xf numFmtId="2" fontId="4" fillId="4" borderId="11" xfId="20" applyNumberFormat="1" applyFont="1" applyFill="1" applyBorder="1" applyAlignment="1" applyProtection="1">
      <alignment horizontal="center" vertical="center" wrapText="1"/>
    </xf>
    <xf numFmtId="2" fontId="4" fillId="4" borderId="14" xfId="20" applyNumberFormat="1" applyFont="1" applyFill="1" applyBorder="1" applyAlignment="1" applyProtection="1">
      <alignment horizontal="center" vertical="center" wrapText="1"/>
    </xf>
    <xf numFmtId="0" fontId="4" fillId="2" borderId="10" xfId="10" applyFont="1" applyFill="1" applyBorder="1" applyAlignment="1">
      <alignment horizontal="left" vertical="center"/>
    </xf>
    <xf numFmtId="0" fontId="4" fillId="2" borderId="0" xfId="10" applyFont="1" applyFill="1" applyBorder="1" applyAlignment="1">
      <alignment horizontal="left" vertical="center"/>
    </xf>
    <xf numFmtId="2" fontId="4" fillId="4" borderId="7" xfId="20" applyNumberFormat="1" applyFont="1" applyFill="1" applyBorder="1" applyAlignment="1" applyProtection="1">
      <alignment horizontal="center" vertical="center"/>
    </xf>
    <xf numFmtId="2" fontId="4" fillId="4" borderId="9" xfId="20" applyNumberFormat="1" applyFont="1" applyFill="1" applyBorder="1" applyAlignment="1" applyProtection="1">
      <alignment horizontal="center" vertical="center"/>
    </xf>
    <xf numFmtId="2" fontId="4" fillId="4" borderId="12" xfId="20" applyNumberFormat="1" applyFont="1" applyFill="1" applyBorder="1" applyAlignment="1" applyProtection="1">
      <alignment horizontal="center" vertical="center"/>
    </xf>
    <xf numFmtId="2" fontId="4" fillId="4" borderId="14" xfId="20" applyNumberFormat="1" applyFont="1" applyFill="1" applyBorder="1" applyAlignment="1" applyProtection="1">
      <alignment horizontal="center" vertical="center"/>
    </xf>
    <xf numFmtId="171" fontId="4" fillId="0" borderId="0" xfId="22" applyFont="1" applyFill="1" applyBorder="1" applyAlignment="1" applyProtection="1">
      <alignment horizontal="center"/>
    </xf>
    <xf numFmtId="171" fontId="4" fillId="4" borderId="21" xfId="22" applyFont="1" applyFill="1" applyBorder="1" applyAlignment="1" applyProtection="1">
      <alignment horizontal="center"/>
    </xf>
    <xf numFmtId="171" fontId="4" fillId="4" borderId="4" xfId="22" applyFont="1" applyFill="1" applyBorder="1" applyAlignment="1" applyProtection="1">
      <alignment horizontal="center"/>
    </xf>
    <xf numFmtId="2" fontId="4" fillId="0" borderId="0" xfId="20" applyNumberFormat="1" applyFont="1" applyFill="1" applyBorder="1" applyAlignment="1" applyProtection="1">
      <alignment horizontal="center" vertical="center"/>
    </xf>
    <xf numFmtId="171" fontId="3" fillId="0" borderId="0" xfId="22" applyFont="1" applyFill="1" applyBorder="1" applyAlignment="1" applyProtection="1">
      <alignment horizontal="center"/>
    </xf>
    <xf numFmtId="0" fontId="19" fillId="2" borderId="7" xfId="0" applyNumberFormat="1" applyFont="1" applyFill="1" applyBorder="1" applyAlignment="1">
      <alignment horizontal="center" vertical="center" wrapText="1"/>
    </xf>
    <xf numFmtId="0" fontId="19" fillId="2" borderId="8" xfId="0" applyNumberFormat="1" applyFont="1" applyFill="1" applyBorder="1" applyAlignment="1">
      <alignment horizontal="center" vertical="center" wrapText="1"/>
    </xf>
    <xf numFmtId="0" fontId="19" fillId="2" borderId="9" xfId="0" applyNumberFormat="1" applyFont="1" applyFill="1" applyBorder="1" applyAlignment="1">
      <alignment horizontal="center" vertical="center" wrapText="1"/>
    </xf>
    <xf numFmtId="0" fontId="19" fillId="2" borderId="10" xfId="0" applyNumberFormat="1" applyFont="1" applyFill="1" applyBorder="1" applyAlignment="1">
      <alignment horizontal="center" vertical="center" wrapText="1"/>
    </xf>
    <xf numFmtId="0" fontId="19" fillId="2" borderId="0" xfId="0" applyNumberFormat="1" applyFont="1" applyFill="1" applyBorder="1" applyAlignment="1">
      <alignment horizontal="center" vertical="center" wrapText="1"/>
    </xf>
    <xf numFmtId="0" fontId="19" fillId="2" borderId="11" xfId="0" applyNumberFormat="1" applyFont="1" applyFill="1" applyBorder="1" applyAlignment="1">
      <alignment horizontal="center" vertical="center" wrapText="1"/>
    </xf>
    <xf numFmtId="0" fontId="19" fillId="2" borderId="12" xfId="0" applyNumberFormat="1" applyFont="1" applyFill="1" applyBorder="1" applyAlignment="1">
      <alignment horizontal="center" vertical="center" wrapText="1"/>
    </xf>
    <xf numFmtId="0" fontId="19" fillId="2" borderId="13" xfId="0" applyNumberFormat="1" applyFont="1" applyFill="1" applyBorder="1" applyAlignment="1">
      <alignment horizontal="center" vertical="center" wrapText="1"/>
    </xf>
    <xf numFmtId="0" fontId="19" fillId="2" borderId="14" xfId="0" applyNumberFormat="1" applyFont="1" applyFill="1" applyBorder="1" applyAlignment="1">
      <alignment horizontal="center" vertical="center" wrapText="1"/>
    </xf>
    <xf numFmtId="0" fontId="3" fillId="2" borderId="10" xfId="10" applyFont="1" applyFill="1" applyBorder="1" applyAlignment="1">
      <alignment horizontal="center"/>
    </xf>
    <xf numFmtId="0" fontId="3" fillId="2" borderId="0" xfId="10" applyFont="1" applyFill="1" applyBorder="1" applyAlignment="1">
      <alignment horizontal="center"/>
    </xf>
    <xf numFmtId="0" fontId="3" fillId="2" borderId="11" xfId="10" applyFont="1" applyFill="1" applyBorder="1" applyAlignment="1">
      <alignment horizontal="center"/>
    </xf>
    <xf numFmtId="0" fontId="4" fillId="5" borderId="34" xfId="0" applyNumberFormat="1" applyFont="1" applyFill="1" applyBorder="1" applyAlignment="1">
      <alignment horizontal="center"/>
    </xf>
    <xf numFmtId="0" fontId="4" fillId="5" borderId="33" xfId="0" applyNumberFormat="1" applyFont="1" applyFill="1" applyBorder="1" applyAlignment="1">
      <alignment horizontal="center"/>
    </xf>
    <xf numFmtId="0" fontId="4" fillId="5" borderId="35" xfId="0" applyNumberFormat="1" applyFont="1" applyFill="1" applyBorder="1" applyAlignment="1">
      <alignment horizontal="center"/>
    </xf>
    <xf numFmtId="0" fontId="4" fillId="5" borderId="36" xfId="0" applyNumberFormat="1" applyFont="1" applyFill="1" applyBorder="1" applyAlignment="1">
      <alignment horizontal="right"/>
    </xf>
    <xf numFmtId="0" fontId="4" fillId="5" borderId="32" xfId="0" applyNumberFormat="1" applyFont="1" applyFill="1" applyBorder="1" applyAlignment="1">
      <alignment horizontal="right"/>
    </xf>
    <xf numFmtId="0" fontId="4" fillId="2" borderId="11" xfId="10" applyFont="1" applyFill="1" applyBorder="1" applyAlignment="1">
      <alignment horizontal="left" vertical="center"/>
    </xf>
  </cellXfs>
  <cellStyles count="25">
    <cellStyle name="20% - Ênfase1 100" xfId="1"/>
    <cellStyle name="60% - Ênfase6 37" xfId="2"/>
    <cellStyle name="Excel Built-in Excel Built-in Excel Built-in Excel Built-in Excel Built-in Excel Built-in Excel Built-in Excel Built-in Separador de milhares 4" xfId="3"/>
    <cellStyle name="Excel Built-in Excel Built-in Excel Built-in Excel Built-in Excel Built-in Excel Built-in Excel Built-in Separador de milhares 4" xfId="4"/>
    <cellStyle name="Excel Built-in Normal" xfId="5"/>
    <cellStyle name="Excel Built-in Normal 1" xfId="6"/>
    <cellStyle name="Excel_BuiltIn_Comma" xfId="7"/>
    <cellStyle name="Heading" xfId="8"/>
    <cellStyle name="Heading1" xfId="9"/>
    <cellStyle name="Moeda" xfId="17" builtinId="4"/>
    <cellStyle name="Moeda 2" xfId="22"/>
    <cellStyle name="Normal" xfId="0" builtinId="0"/>
    <cellStyle name="Normal 2" xfId="10"/>
    <cellStyle name="Normal_Plan1" xfId="20"/>
    <cellStyle name="Porcentagem" xfId="23" builtinId="5"/>
    <cellStyle name="Porcentagem 2" xfId="11"/>
    <cellStyle name="Porcentagem 4" xfId="21"/>
    <cellStyle name="Result" xfId="12"/>
    <cellStyle name="Result2" xfId="13"/>
    <cellStyle name="Separador de milhares" xfId="14" builtinId="3"/>
    <cellStyle name="Separador de milhares 2" xfId="15"/>
    <cellStyle name="Separador de milhares 4" xfId="16"/>
    <cellStyle name="Separador de milhares_Rua dos Coroados" xfId="18"/>
    <cellStyle name="Separador de milhares_Rua dos Coroados 2 2" xfId="19"/>
    <cellStyle name="Vírgula 3" xfId="24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1129812</xdr:colOff>
      <xdr:row>16</xdr:row>
      <xdr:rowOff>0</xdr:rowOff>
    </xdr:from>
    <xdr:to>
      <xdr:col>1</xdr:col>
      <xdr:colOff>1091712</xdr:colOff>
      <xdr:row>18</xdr:row>
      <xdr:rowOff>86449</xdr:rowOff>
    </xdr:to>
    <xdr:pic>
      <xdr:nvPicPr>
        <xdr:cNvPr id="9" name="Imagem 8" descr="logo 201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20537" y="88655"/>
          <a:ext cx="0" cy="532273"/>
        </a:xfrm>
        <a:prstGeom prst="rect">
          <a:avLst/>
        </a:prstGeom>
      </xdr:spPr>
    </xdr:pic>
    <xdr:clientData/>
  </xdr:twoCellAnchor>
  <xdr:twoCellAnchor editAs="oneCell">
    <xdr:from>
      <xdr:col>1</xdr:col>
      <xdr:colOff>296808</xdr:colOff>
      <xdr:row>3</xdr:row>
      <xdr:rowOff>6735</xdr:rowOff>
    </xdr:from>
    <xdr:to>
      <xdr:col>2</xdr:col>
      <xdr:colOff>668283</xdr:colOff>
      <xdr:row>5</xdr:row>
      <xdr:rowOff>158008</xdr:rowOff>
    </xdr:to>
    <xdr:pic>
      <xdr:nvPicPr>
        <xdr:cNvPr id="4" name="Imagem 3" descr="logo 201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4033" y="559185"/>
          <a:ext cx="1466850" cy="513223"/>
        </a:xfrm>
        <a:prstGeom prst="rect">
          <a:avLst/>
        </a:prstGeom>
      </xdr:spPr>
    </xdr:pic>
    <xdr:clientData/>
  </xdr:twoCellAnchor>
  <xdr:twoCellAnchor editAs="oneCell">
    <xdr:from>
      <xdr:col>3</xdr:col>
      <xdr:colOff>1129812</xdr:colOff>
      <xdr:row>0</xdr:row>
      <xdr:rowOff>88655</xdr:rowOff>
    </xdr:from>
    <xdr:to>
      <xdr:col>3</xdr:col>
      <xdr:colOff>1129812</xdr:colOff>
      <xdr:row>3</xdr:row>
      <xdr:rowOff>49428</xdr:rowOff>
    </xdr:to>
    <xdr:pic>
      <xdr:nvPicPr>
        <xdr:cNvPr id="5" name="Imagem 4" descr="logo 201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20537" y="88655"/>
          <a:ext cx="0" cy="5322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982608</xdr:colOff>
      <xdr:row>0</xdr:row>
      <xdr:rowOff>101985</xdr:rowOff>
    </xdr:from>
    <xdr:to>
      <xdr:col>4</xdr:col>
      <xdr:colOff>11478</xdr:colOff>
      <xdr:row>3</xdr:row>
      <xdr:rowOff>62758</xdr:rowOff>
    </xdr:to>
    <xdr:pic>
      <xdr:nvPicPr>
        <xdr:cNvPr id="4" name="Imagem 3" descr="logo 201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4033" y="101985"/>
          <a:ext cx="3909" cy="532273"/>
        </a:xfrm>
        <a:prstGeom prst="rect">
          <a:avLst/>
        </a:prstGeom>
      </xdr:spPr>
    </xdr:pic>
    <xdr:clientData/>
  </xdr:twoCellAnchor>
  <xdr:twoCellAnchor editAs="oneCell">
    <xdr:from>
      <xdr:col>3</xdr:col>
      <xdr:colOff>1129812</xdr:colOff>
      <xdr:row>0</xdr:row>
      <xdr:rowOff>88655</xdr:rowOff>
    </xdr:from>
    <xdr:to>
      <xdr:col>4</xdr:col>
      <xdr:colOff>3264</xdr:colOff>
      <xdr:row>3</xdr:row>
      <xdr:rowOff>49428</xdr:rowOff>
    </xdr:to>
    <xdr:pic>
      <xdr:nvPicPr>
        <xdr:cNvPr id="5" name="Imagem 4" descr="logo 201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8837" y="88655"/>
          <a:ext cx="0" cy="532273"/>
        </a:xfrm>
        <a:prstGeom prst="rect">
          <a:avLst/>
        </a:prstGeom>
      </xdr:spPr>
    </xdr:pic>
    <xdr:clientData/>
  </xdr:twoCellAnchor>
  <xdr:twoCellAnchor editAs="oneCell">
    <xdr:from>
      <xdr:col>1</xdr:col>
      <xdr:colOff>2100035</xdr:colOff>
      <xdr:row>2</xdr:row>
      <xdr:rowOff>176894</xdr:rowOff>
    </xdr:from>
    <xdr:to>
      <xdr:col>3</xdr:col>
      <xdr:colOff>339586</xdr:colOff>
      <xdr:row>6</xdr:row>
      <xdr:rowOff>108858</xdr:rowOff>
    </xdr:to>
    <xdr:pic>
      <xdr:nvPicPr>
        <xdr:cNvPr id="6" name="Imagem 5" descr="logo 201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33410" y="557894"/>
          <a:ext cx="2020976" cy="6939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136285</xdr:colOff>
      <xdr:row>0</xdr:row>
      <xdr:rowOff>127975</xdr:rowOff>
    </xdr:from>
    <xdr:to>
      <xdr:col>1</xdr:col>
      <xdr:colOff>698604</xdr:colOff>
      <xdr:row>3</xdr:row>
      <xdr:rowOff>72682</xdr:rowOff>
    </xdr:to>
    <xdr:pic>
      <xdr:nvPicPr>
        <xdr:cNvPr id="3" name="Imagem 2" descr="logo 201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6285" y="127975"/>
          <a:ext cx="1140388" cy="496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showGridLines="0" topLeftCell="A108" zoomScaleNormal="100" zoomScaleSheetLayoutView="50" workbookViewId="0">
      <selection activeCell="D59" sqref="D59"/>
    </sheetView>
  </sheetViews>
  <sheetFormatPr defaultColWidth="9" defaultRowHeight="12.75" outlineLevelRow="1"/>
  <cols>
    <col min="1" max="1" width="8.625" style="2" customWidth="1"/>
    <col min="2" max="2" width="14.375" style="54" customWidth="1"/>
    <col min="3" max="3" width="10.125" style="2" customWidth="1"/>
    <col min="4" max="4" width="63.875" style="147" customWidth="1"/>
    <col min="5" max="5" width="7.125" style="2" customWidth="1"/>
    <col min="6" max="6" width="10.125" style="197" bestFit="1" customWidth="1"/>
    <col min="7" max="7" width="10.25" style="4" customWidth="1"/>
    <col min="8" max="8" width="12.125" style="177" customWidth="1"/>
    <col min="9" max="9" width="12.75" style="177" bestFit="1" customWidth="1"/>
    <col min="10" max="16384" width="9" style="1"/>
  </cols>
  <sheetData>
    <row r="1" spans="1:9" customFormat="1" ht="15" customHeight="1">
      <c r="A1" s="354" t="s">
        <v>214</v>
      </c>
      <c r="B1" s="355"/>
      <c r="C1" s="355"/>
      <c r="D1" s="355"/>
      <c r="E1" s="355"/>
      <c r="F1" s="355"/>
      <c r="G1" s="355"/>
      <c r="H1" s="355"/>
      <c r="I1" s="356"/>
    </row>
    <row r="2" spans="1:9" customFormat="1" ht="14.25">
      <c r="A2" s="357"/>
      <c r="B2" s="358"/>
      <c r="C2" s="358"/>
      <c r="D2" s="358"/>
      <c r="E2" s="358"/>
      <c r="F2" s="358"/>
      <c r="G2" s="358"/>
      <c r="H2" s="358"/>
      <c r="I2" s="359"/>
    </row>
    <row r="3" spans="1:9" customFormat="1" ht="14.25">
      <c r="A3" s="357"/>
      <c r="B3" s="358"/>
      <c r="C3" s="358"/>
      <c r="D3" s="358"/>
      <c r="E3" s="358"/>
      <c r="F3" s="358"/>
      <c r="G3" s="358"/>
      <c r="H3" s="358"/>
      <c r="I3" s="359"/>
    </row>
    <row r="4" spans="1:9" customFormat="1" ht="14.25">
      <c r="A4" s="357"/>
      <c r="B4" s="358"/>
      <c r="C4" s="358"/>
      <c r="D4" s="358"/>
      <c r="E4" s="358"/>
      <c r="F4" s="358"/>
      <c r="G4" s="358"/>
      <c r="H4" s="358"/>
      <c r="I4" s="359"/>
    </row>
    <row r="5" spans="1:9" customFormat="1" ht="14.25">
      <c r="A5" s="357"/>
      <c r="B5" s="358"/>
      <c r="C5" s="358"/>
      <c r="D5" s="358"/>
      <c r="E5" s="358"/>
      <c r="F5" s="358"/>
      <c r="G5" s="358"/>
      <c r="H5" s="358"/>
      <c r="I5" s="359"/>
    </row>
    <row r="6" spans="1:9" customFormat="1" ht="14.25">
      <c r="A6" s="357"/>
      <c r="B6" s="358"/>
      <c r="C6" s="358"/>
      <c r="D6" s="358"/>
      <c r="E6" s="358"/>
      <c r="F6" s="358"/>
      <c r="G6" s="358"/>
      <c r="H6" s="358"/>
      <c r="I6" s="359"/>
    </row>
    <row r="7" spans="1:9" customFormat="1" ht="14.25">
      <c r="A7" s="357"/>
      <c r="B7" s="358"/>
      <c r="C7" s="358"/>
      <c r="D7" s="358"/>
      <c r="E7" s="358"/>
      <c r="F7" s="358"/>
      <c r="G7" s="358"/>
      <c r="H7" s="358"/>
      <c r="I7" s="359"/>
    </row>
    <row r="8" spans="1:9" customFormat="1" ht="15" customHeight="1">
      <c r="A8" s="357"/>
      <c r="B8" s="358"/>
      <c r="C8" s="358"/>
      <c r="D8" s="358"/>
      <c r="E8" s="358"/>
      <c r="F8" s="358"/>
      <c r="G8" s="358"/>
      <c r="H8" s="358"/>
      <c r="I8" s="359"/>
    </row>
    <row r="9" spans="1:9" customFormat="1" ht="14.25">
      <c r="A9" s="357"/>
      <c r="B9" s="358"/>
      <c r="C9" s="358"/>
      <c r="D9" s="358"/>
      <c r="E9" s="358"/>
      <c r="F9" s="358"/>
      <c r="G9" s="358"/>
      <c r="H9" s="358"/>
      <c r="I9" s="359"/>
    </row>
    <row r="10" spans="1:9" customFormat="1" ht="15" thickBot="1">
      <c r="A10" s="360"/>
      <c r="B10" s="361"/>
      <c r="C10" s="361"/>
      <c r="D10" s="361"/>
      <c r="E10" s="361"/>
      <c r="F10" s="361"/>
      <c r="G10" s="361"/>
      <c r="H10" s="361"/>
      <c r="I10" s="362"/>
    </row>
    <row r="11" spans="1:9" customFormat="1" ht="14.25" customHeight="1">
      <c r="A11" s="363" t="s">
        <v>95</v>
      </c>
      <c r="B11" s="364"/>
      <c r="C11" s="364"/>
      <c r="D11" s="364"/>
      <c r="E11" s="364"/>
      <c r="F11" s="364"/>
      <c r="G11" s="364"/>
      <c r="H11" s="364"/>
      <c r="I11" s="365"/>
    </row>
    <row r="12" spans="1:9" customFormat="1" ht="15" customHeight="1" thickBot="1">
      <c r="A12" s="366"/>
      <c r="B12" s="367"/>
      <c r="C12" s="367"/>
      <c r="D12" s="367"/>
      <c r="E12" s="367"/>
      <c r="F12" s="367"/>
      <c r="G12" s="367"/>
      <c r="H12" s="367"/>
      <c r="I12" s="368"/>
    </row>
    <row r="13" spans="1:9" customFormat="1" ht="15" customHeight="1">
      <c r="A13" s="369" t="s">
        <v>127</v>
      </c>
      <c r="B13" s="370"/>
      <c r="C13" s="370"/>
      <c r="D13" s="370"/>
      <c r="E13" s="370" t="s">
        <v>128</v>
      </c>
      <c r="F13" s="370"/>
      <c r="G13" s="370"/>
      <c r="H13" s="370"/>
      <c r="I13" s="371"/>
    </row>
    <row r="14" spans="1:9" customFormat="1" ht="18.75" customHeight="1">
      <c r="A14" s="343" t="s">
        <v>129</v>
      </c>
      <c r="B14" s="344"/>
      <c r="C14" s="344"/>
      <c r="D14" s="344"/>
      <c r="E14" s="344"/>
      <c r="F14" s="344"/>
      <c r="G14" s="344"/>
      <c r="H14" s="344"/>
      <c r="I14" s="372"/>
    </row>
    <row r="15" spans="1:9" customFormat="1" ht="14.25">
      <c r="A15" s="343" t="s">
        <v>216</v>
      </c>
      <c r="B15" s="344"/>
      <c r="C15" s="344"/>
      <c r="D15" s="344"/>
      <c r="E15" s="56"/>
      <c r="F15" s="184"/>
      <c r="G15" s="57"/>
      <c r="H15" s="58" t="s">
        <v>75</v>
      </c>
      <c r="I15" s="158"/>
    </row>
    <row r="16" spans="1:9" customFormat="1" ht="47.25">
      <c r="A16" s="255" t="s">
        <v>3</v>
      </c>
      <c r="B16" s="256" t="s">
        <v>4</v>
      </c>
      <c r="C16" s="256" t="s">
        <v>5</v>
      </c>
      <c r="D16" s="257" t="s">
        <v>6</v>
      </c>
      <c r="E16" s="256" t="s">
        <v>7</v>
      </c>
      <c r="F16" s="258" t="s">
        <v>8</v>
      </c>
      <c r="G16" s="259" t="s">
        <v>76</v>
      </c>
      <c r="H16" s="260" t="s">
        <v>77</v>
      </c>
      <c r="I16" s="261" t="s">
        <v>81</v>
      </c>
    </row>
    <row r="17" spans="1:9" ht="14.25" customHeight="1">
      <c r="A17" s="238">
        <v>1</v>
      </c>
      <c r="B17" s="247"/>
      <c r="C17" s="247"/>
      <c r="D17" s="240" t="s">
        <v>46</v>
      </c>
      <c r="E17" s="247"/>
      <c r="F17" s="240"/>
      <c r="G17" s="247"/>
      <c r="H17" s="241"/>
      <c r="I17" s="242">
        <f>I19</f>
        <v>0</v>
      </c>
    </row>
    <row r="18" spans="1:9" ht="14.25" outlineLevel="1">
      <c r="A18" s="323" t="s">
        <v>161</v>
      </c>
      <c r="B18" s="85" t="s">
        <v>132</v>
      </c>
      <c r="C18" s="85" t="s">
        <v>69</v>
      </c>
      <c r="D18" s="324" t="s">
        <v>133</v>
      </c>
      <c r="E18" s="141" t="s">
        <v>10</v>
      </c>
      <c r="F18" s="185">
        <v>6</v>
      </c>
      <c r="G18" s="325"/>
      <c r="H18" s="159">
        <f t="shared" ref="H18" si="0">SUM($G18+(G18*$I$15))</f>
        <v>0</v>
      </c>
      <c r="I18" s="160">
        <f t="shared" ref="I18" si="1">F18*H18</f>
        <v>0</v>
      </c>
    </row>
    <row r="19" spans="1:9" s="6" customFormat="1" ht="12.75" customHeight="1" outlineLevel="1">
      <c r="A19" s="73" t="s">
        <v>74</v>
      </c>
      <c r="B19" s="74"/>
      <c r="C19" s="75"/>
      <c r="D19" s="76"/>
      <c r="E19" s="75"/>
      <c r="F19" s="186"/>
      <c r="G19" s="77"/>
      <c r="H19" s="159"/>
      <c r="I19" s="161">
        <f>SUM(I18:I18)</f>
        <v>0</v>
      </c>
    </row>
    <row r="20" spans="1:9" ht="14.25">
      <c r="A20" s="78"/>
      <c r="B20" s="79"/>
      <c r="C20" s="79"/>
      <c r="D20" s="86"/>
      <c r="E20" s="79"/>
      <c r="F20" s="89"/>
      <c r="G20" s="79"/>
      <c r="H20" s="162"/>
      <c r="I20" s="163"/>
    </row>
    <row r="21" spans="1:9" ht="14.25" customHeight="1">
      <c r="A21" s="238">
        <v>2</v>
      </c>
      <c r="B21" s="247"/>
      <c r="C21" s="247"/>
      <c r="D21" s="240" t="s">
        <v>13</v>
      </c>
      <c r="E21" s="247"/>
      <c r="F21" s="240"/>
      <c r="G21" s="247"/>
      <c r="H21" s="241"/>
      <c r="I21" s="242">
        <f>I32</f>
        <v>0</v>
      </c>
    </row>
    <row r="22" spans="1:9" ht="14.25" outlineLevel="1">
      <c r="A22" s="80" t="s">
        <v>67</v>
      </c>
      <c r="B22" s="81"/>
      <c r="C22" s="82"/>
      <c r="D22" s="142" t="s">
        <v>68</v>
      </c>
      <c r="E22" s="82"/>
      <c r="F22" s="187"/>
      <c r="G22" s="84"/>
      <c r="H22" s="164"/>
      <c r="I22" s="165"/>
    </row>
    <row r="23" spans="1:9" ht="28.5" outlineLevel="1">
      <c r="A23" s="140" t="s">
        <v>162</v>
      </c>
      <c r="B23" s="87" t="s">
        <v>136</v>
      </c>
      <c r="C23" s="141" t="s">
        <v>69</v>
      </c>
      <c r="D23" s="88" t="s">
        <v>137</v>
      </c>
      <c r="E23" s="89" t="s">
        <v>9</v>
      </c>
      <c r="F23" s="185">
        <v>1.72</v>
      </c>
      <c r="G23" s="71"/>
      <c r="H23" s="159"/>
      <c r="I23" s="160">
        <f t="shared" ref="I23" si="2">F23*H23</f>
        <v>0</v>
      </c>
    </row>
    <row r="24" spans="1:9" ht="28.5" outlineLevel="1">
      <c r="A24" s="140" t="s">
        <v>163</v>
      </c>
      <c r="B24" s="87" t="s">
        <v>135</v>
      </c>
      <c r="C24" s="141" t="s">
        <v>69</v>
      </c>
      <c r="D24" s="88" t="s">
        <v>134</v>
      </c>
      <c r="E24" s="89" t="s">
        <v>9</v>
      </c>
      <c r="F24" s="185">
        <v>1.48</v>
      </c>
      <c r="G24" s="71"/>
      <c r="H24" s="159">
        <f t="shared" ref="H24:H29" si="3">SUM($G24+(G24*$I$15))</f>
        <v>0</v>
      </c>
      <c r="I24" s="160">
        <f t="shared" ref="I24:I29" si="4">F24*H24</f>
        <v>0</v>
      </c>
    </row>
    <row r="25" spans="1:9" ht="28.5" outlineLevel="1">
      <c r="A25" s="140" t="s">
        <v>164</v>
      </c>
      <c r="B25" s="87" t="s">
        <v>217</v>
      </c>
      <c r="C25" s="141" t="s">
        <v>69</v>
      </c>
      <c r="D25" s="88" t="s">
        <v>218</v>
      </c>
      <c r="E25" s="89" t="s">
        <v>10</v>
      </c>
      <c r="F25" s="185">
        <v>243.7748</v>
      </c>
      <c r="G25" s="71"/>
      <c r="H25" s="159">
        <f t="shared" ref="H25" si="5">SUM($G25+(G25*$I$15))</f>
        <v>0</v>
      </c>
      <c r="I25" s="160">
        <f t="shared" ref="I25" si="6">F25*H25</f>
        <v>0</v>
      </c>
    </row>
    <row r="26" spans="1:9" s="338" customFormat="1" ht="28.5" outlineLevel="1">
      <c r="A26" s="329" t="s">
        <v>165</v>
      </c>
      <c r="B26" s="330" t="s">
        <v>105</v>
      </c>
      <c r="C26" s="331" t="s">
        <v>69</v>
      </c>
      <c r="D26" s="332" t="s">
        <v>104</v>
      </c>
      <c r="E26" s="333" t="s">
        <v>10</v>
      </c>
      <c r="F26" s="334">
        <v>741.66510000000005</v>
      </c>
      <c r="G26" s="335"/>
      <c r="H26" s="336">
        <f t="shared" si="3"/>
        <v>0</v>
      </c>
      <c r="I26" s="337">
        <f t="shared" si="4"/>
        <v>0</v>
      </c>
    </row>
    <row r="27" spans="1:9" ht="14.25" outlineLevel="1">
      <c r="A27" s="140" t="s">
        <v>166</v>
      </c>
      <c r="B27" s="87" t="s">
        <v>219</v>
      </c>
      <c r="C27" s="141" t="s">
        <v>69</v>
      </c>
      <c r="D27" s="88" t="s">
        <v>52</v>
      </c>
      <c r="E27" s="89" t="s">
        <v>9</v>
      </c>
      <c r="F27" s="185">
        <v>68.06</v>
      </c>
      <c r="G27" s="71"/>
      <c r="H27" s="159">
        <f t="shared" si="3"/>
        <v>0</v>
      </c>
      <c r="I27" s="160">
        <f t="shared" si="4"/>
        <v>0</v>
      </c>
    </row>
    <row r="28" spans="1:9" ht="28.5" outlineLevel="1">
      <c r="A28" s="140" t="s">
        <v>102</v>
      </c>
      <c r="B28" s="87" t="s">
        <v>80</v>
      </c>
      <c r="C28" s="141" t="s">
        <v>69</v>
      </c>
      <c r="D28" s="88" t="s">
        <v>79</v>
      </c>
      <c r="E28" s="89" t="s">
        <v>9</v>
      </c>
      <c r="F28" s="185">
        <v>68.06</v>
      </c>
      <c r="G28" s="71"/>
      <c r="H28" s="159">
        <f t="shared" si="3"/>
        <v>0</v>
      </c>
      <c r="I28" s="160">
        <f t="shared" si="4"/>
        <v>0</v>
      </c>
    </row>
    <row r="29" spans="1:9" ht="28.5" outlineLevel="1">
      <c r="A29" s="140" t="s">
        <v>167</v>
      </c>
      <c r="B29" s="87" t="s">
        <v>103</v>
      </c>
      <c r="C29" s="141" t="s">
        <v>69</v>
      </c>
      <c r="D29" s="88" t="s">
        <v>70</v>
      </c>
      <c r="E29" s="89" t="s">
        <v>9</v>
      </c>
      <c r="F29" s="185">
        <v>68.06</v>
      </c>
      <c r="G29" s="71"/>
      <c r="H29" s="159">
        <f t="shared" si="3"/>
        <v>0</v>
      </c>
      <c r="I29" s="160">
        <f t="shared" si="4"/>
        <v>0</v>
      </c>
    </row>
    <row r="30" spans="1:9" ht="14.25" outlineLevel="1">
      <c r="A30" s="91" t="s">
        <v>168</v>
      </c>
      <c r="B30" s="92"/>
      <c r="C30" s="93"/>
      <c r="D30" s="94" t="s">
        <v>71</v>
      </c>
      <c r="E30" s="93"/>
      <c r="F30" s="187"/>
      <c r="G30" s="83"/>
      <c r="H30" s="164"/>
      <c r="I30" s="166"/>
    </row>
    <row r="31" spans="1:9" ht="28.5" outlineLevel="1">
      <c r="A31" s="95" t="s">
        <v>169</v>
      </c>
      <c r="B31" s="87" t="s">
        <v>106</v>
      </c>
      <c r="C31" s="141" t="s">
        <v>69</v>
      </c>
      <c r="D31" s="88" t="s">
        <v>63</v>
      </c>
      <c r="E31" s="89" t="s">
        <v>51</v>
      </c>
      <c r="F31" s="185">
        <v>1</v>
      </c>
      <c r="G31" s="71"/>
      <c r="H31" s="159">
        <f t="shared" ref="H31" si="7">SUM($G31+(G31*$I$15))</f>
        <v>0</v>
      </c>
      <c r="I31" s="160">
        <f t="shared" ref="I31" si="8">F31*H31</f>
        <v>0</v>
      </c>
    </row>
    <row r="32" spans="1:9" s="6" customFormat="1" ht="12.75" customHeight="1" outlineLevel="1">
      <c r="A32" s="73" t="s">
        <v>74</v>
      </c>
      <c r="B32" s="74"/>
      <c r="C32" s="75"/>
      <c r="D32" s="76"/>
      <c r="E32" s="75"/>
      <c r="F32" s="186"/>
      <c r="G32" s="77"/>
      <c r="H32" s="159"/>
      <c r="I32" s="161">
        <f>SUM(I24:I31)</f>
        <v>0</v>
      </c>
    </row>
    <row r="33" spans="1:9" s="6" customFormat="1" ht="12.75" customHeight="1">
      <c r="A33" s="97"/>
      <c r="B33" s="74"/>
      <c r="C33" s="75"/>
      <c r="D33" s="76"/>
      <c r="E33" s="75"/>
      <c r="F33" s="186"/>
      <c r="G33" s="77"/>
      <c r="H33" s="159"/>
      <c r="I33" s="161"/>
    </row>
    <row r="34" spans="1:9" s="6" customFormat="1" ht="12.75" customHeight="1">
      <c r="A34" s="238">
        <v>3</v>
      </c>
      <c r="B34" s="249"/>
      <c r="C34" s="249"/>
      <c r="D34" s="240" t="s">
        <v>100</v>
      </c>
      <c r="E34" s="249"/>
      <c r="F34" s="253"/>
      <c r="G34" s="254"/>
      <c r="H34" s="254"/>
      <c r="I34" s="242">
        <f>I41</f>
        <v>0</v>
      </c>
    </row>
    <row r="35" spans="1:9" s="6" customFormat="1" ht="12.75" customHeight="1">
      <c r="A35" s="238"/>
      <c r="B35" s="249"/>
      <c r="C35" s="249"/>
      <c r="D35" s="322" t="s">
        <v>244</v>
      </c>
      <c r="E35" s="249"/>
      <c r="F35" s="253"/>
      <c r="G35" s="254"/>
      <c r="H35" s="254"/>
      <c r="I35" s="242"/>
    </row>
    <row r="36" spans="1:9" ht="28.5" outlineLevel="1">
      <c r="A36" s="140" t="s">
        <v>170</v>
      </c>
      <c r="B36" s="87" t="s">
        <v>138</v>
      </c>
      <c r="C36" s="141" t="s">
        <v>69</v>
      </c>
      <c r="D36" s="88" t="s">
        <v>139</v>
      </c>
      <c r="E36" s="89" t="s">
        <v>10</v>
      </c>
      <c r="F36" s="185">
        <v>14.45</v>
      </c>
      <c r="G36" s="71"/>
      <c r="H36" s="159">
        <f t="shared" ref="H36:H40" si="9">SUM($G36+(G36*$I$15))</f>
        <v>0</v>
      </c>
      <c r="I36" s="160">
        <f t="shared" ref="I36:I40" si="10">F36*H36</f>
        <v>0</v>
      </c>
    </row>
    <row r="37" spans="1:9" ht="42.75" outlineLevel="1">
      <c r="A37" s="140" t="s">
        <v>171</v>
      </c>
      <c r="B37" s="87" t="s">
        <v>140</v>
      </c>
      <c r="C37" s="141" t="s">
        <v>69</v>
      </c>
      <c r="D37" s="88" t="s">
        <v>141</v>
      </c>
      <c r="E37" s="89" t="s">
        <v>10</v>
      </c>
      <c r="F37" s="185">
        <v>14.45</v>
      </c>
      <c r="G37" s="71"/>
      <c r="H37" s="159">
        <f t="shared" si="9"/>
        <v>0</v>
      </c>
      <c r="I37" s="160">
        <f t="shared" si="10"/>
        <v>0</v>
      </c>
    </row>
    <row r="38" spans="1:9" ht="42.75" outlineLevel="1">
      <c r="A38" s="140" t="s">
        <v>173</v>
      </c>
      <c r="B38" s="87" t="s">
        <v>142</v>
      </c>
      <c r="C38" s="141" t="s">
        <v>69</v>
      </c>
      <c r="D38" s="88" t="s">
        <v>143</v>
      </c>
      <c r="E38" s="89" t="s">
        <v>119</v>
      </c>
      <c r="F38" s="185">
        <v>108.99</v>
      </c>
      <c r="G38" s="71"/>
      <c r="H38" s="159">
        <f t="shared" si="9"/>
        <v>0</v>
      </c>
      <c r="I38" s="160">
        <f t="shared" si="10"/>
        <v>0</v>
      </c>
    </row>
    <row r="39" spans="1:9" ht="28.5" outlineLevel="1">
      <c r="A39" s="140" t="s">
        <v>174</v>
      </c>
      <c r="B39" s="87" t="s">
        <v>144</v>
      </c>
      <c r="C39" s="141" t="s">
        <v>69</v>
      </c>
      <c r="D39" s="88" t="s">
        <v>145</v>
      </c>
      <c r="E39" s="89" t="s">
        <v>10</v>
      </c>
      <c r="F39" s="185">
        <v>11.49</v>
      </c>
      <c r="G39" s="71"/>
      <c r="H39" s="159">
        <f t="shared" si="9"/>
        <v>0</v>
      </c>
      <c r="I39" s="160">
        <f t="shared" si="10"/>
        <v>0</v>
      </c>
    </row>
    <row r="40" spans="1:9" ht="57" outlineLevel="1">
      <c r="A40" s="140" t="s">
        <v>172</v>
      </c>
      <c r="B40" s="87" t="s">
        <v>146</v>
      </c>
      <c r="C40" s="141" t="s">
        <v>69</v>
      </c>
      <c r="D40" s="88" t="s">
        <v>147</v>
      </c>
      <c r="E40" s="89" t="s">
        <v>9</v>
      </c>
      <c r="F40" s="185">
        <v>2.29</v>
      </c>
      <c r="G40" s="71"/>
      <c r="H40" s="159">
        <f t="shared" si="9"/>
        <v>0</v>
      </c>
      <c r="I40" s="160">
        <f t="shared" si="10"/>
        <v>0</v>
      </c>
    </row>
    <row r="41" spans="1:9" s="6" customFormat="1" ht="12.75" customHeight="1" outlineLevel="1">
      <c r="A41" s="97" t="s">
        <v>101</v>
      </c>
      <c r="B41" s="99"/>
      <c r="C41" s="99"/>
      <c r="D41" s="209"/>
      <c r="E41" s="99"/>
      <c r="F41" s="190"/>
      <c r="G41" s="210"/>
      <c r="H41" s="210"/>
      <c r="I41" s="211">
        <f>SUM(I36:I40)</f>
        <v>0</v>
      </c>
    </row>
    <row r="42" spans="1:9" s="6" customFormat="1" ht="12.75" customHeight="1">
      <c r="A42" s="237"/>
      <c r="B42" s="182"/>
      <c r="C42" s="182"/>
      <c r="D42" s="181"/>
      <c r="E42" s="182"/>
      <c r="F42" s="181"/>
      <c r="G42" s="183"/>
      <c r="H42" s="183"/>
      <c r="I42" s="212"/>
    </row>
    <row r="43" spans="1:9" s="6" customFormat="1" ht="12.75" customHeight="1">
      <c r="A43" s="238">
        <v>4</v>
      </c>
      <c r="B43" s="249"/>
      <c r="C43" s="249"/>
      <c r="D43" s="240" t="s">
        <v>148</v>
      </c>
      <c r="E43" s="249"/>
      <c r="F43" s="253"/>
      <c r="G43" s="254"/>
      <c r="H43" s="254"/>
      <c r="I43" s="242">
        <f>I52</f>
        <v>0</v>
      </c>
    </row>
    <row r="44" spans="1:9" s="6" customFormat="1" ht="12.75" customHeight="1">
      <c r="A44" s="238"/>
      <c r="B44" s="249"/>
      <c r="C44" s="249"/>
      <c r="D44" s="322" t="s">
        <v>149</v>
      </c>
      <c r="E44" s="249"/>
      <c r="F44" s="253"/>
      <c r="G44" s="254"/>
      <c r="H44" s="254"/>
      <c r="I44" s="242"/>
    </row>
    <row r="45" spans="1:9" ht="28.5" outlineLevel="1">
      <c r="A45" s="140" t="s">
        <v>175</v>
      </c>
      <c r="B45" s="87" t="s">
        <v>150</v>
      </c>
      <c r="C45" s="141" t="s">
        <v>69</v>
      </c>
      <c r="D45" s="88" t="s">
        <v>151</v>
      </c>
      <c r="E45" s="89" t="s">
        <v>9</v>
      </c>
      <c r="F45" s="185">
        <v>18.399999999999999</v>
      </c>
      <c r="G45" s="71"/>
      <c r="H45" s="72">
        <f t="shared" ref="H45" si="11">SUM($G45+(G45*$I$15))</f>
        <v>0</v>
      </c>
      <c r="I45" s="160">
        <f t="shared" ref="I45" si="12">F45*H45</f>
        <v>0</v>
      </c>
    </row>
    <row r="46" spans="1:9" ht="42.75" outlineLevel="1">
      <c r="A46" s="213" t="s">
        <v>176</v>
      </c>
      <c r="B46" s="141">
        <v>94102</v>
      </c>
      <c r="C46" s="201" t="s">
        <v>69</v>
      </c>
      <c r="D46" s="88" t="s">
        <v>220</v>
      </c>
      <c r="E46" s="201" t="s">
        <v>9</v>
      </c>
      <c r="F46" s="185">
        <v>1.93</v>
      </c>
      <c r="G46" s="200"/>
      <c r="H46" s="72">
        <f t="shared" ref="H46:H49" si="13">SUM($G46+(G46*$I$15))</f>
        <v>0</v>
      </c>
      <c r="I46" s="160">
        <f t="shared" ref="I46:I49" si="14">F46*H46</f>
        <v>0</v>
      </c>
    </row>
    <row r="47" spans="1:9" ht="42.75" outlineLevel="1">
      <c r="A47" s="140" t="s">
        <v>177</v>
      </c>
      <c r="B47" s="87" t="s">
        <v>155</v>
      </c>
      <c r="C47" s="141" t="s">
        <v>69</v>
      </c>
      <c r="D47" s="88" t="s">
        <v>152</v>
      </c>
      <c r="E47" s="89" t="s">
        <v>119</v>
      </c>
      <c r="F47" s="185">
        <v>105</v>
      </c>
      <c r="G47" s="71"/>
      <c r="H47" s="72">
        <f t="shared" si="13"/>
        <v>0</v>
      </c>
      <c r="I47" s="160">
        <f t="shared" si="14"/>
        <v>0</v>
      </c>
    </row>
    <row r="48" spans="1:9" ht="42.75" outlineLevel="1">
      <c r="A48" s="213" t="s">
        <v>178</v>
      </c>
      <c r="B48" s="87" t="s">
        <v>156</v>
      </c>
      <c r="C48" s="141" t="s">
        <v>69</v>
      </c>
      <c r="D48" s="88" t="s">
        <v>153</v>
      </c>
      <c r="E48" s="89" t="s">
        <v>119</v>
      </c>
      <c r="F48" s="185">
        <v>446.4</v>
      </c>
      <c r="G48" s="71"/>
      <c r="H48" s="72">
        <f t="shared" si="13"/>
        <v>0</v>
      </c>
      <c r="I48" s="160">
        <f t="shared" si="14"/>
        <v>0</v>
      </c>
    </row>
    <row r="49" spans="1:9" ht="42.75" outlineLevel="1">
      <c r="A49" s="140" t="s">
        <v>179</v>
      </c>
      <c r="B49" s="87" t="s">
        <v>142</v>
      </c>
      <c r="C49" s="141" t="s">
        <v>69</v>
      </c>
      <c r="D49" s="88" t="s">
        <v>154</v>
      </c>
      <c r="E49" s="89" t="s">
        <v>119</v>
      </c>
      <c r="F49" s="185">
        <v>478.8</v>
      </c>
      <c r="G49" s="71"/>
      <c r="H49" s="72">
        <f t="shared" si="13"/>
        <v>0</v>
      </c>
      <c r="I49" s="160">
        <f t="shared" si="14"/>
        <v>0</v>
      </c>
    </row>
    <row r="50" spans="1:9" ht="42.75" outlineLevel="1">
      <c r="A50" s="213" t="s">
        <v>180</v>
      </c>
      <c r="B50" s="205">
        <v>96557</v>
      </c>
      <c r="C50" s="201" t="s">
        <v>69</v>
      </c>
      <c r="D50" s="202" t="s">
        <v>221</v>
      </c>
      <c r="E50" s="205" t="s">
        <v>9</v>
      </c>
      <c r="F50" s="203">
        <v>18.399999999999999</v>
      </c>
      <c r="G50" s="206"/>
      <c r="H50" s="207">
        <f>SUM($G50+(G50*$I$15))</f>
        <v>0</v>
      </c>
      <c r="I50" s="214">
        <f>F50*H50</f>
        <v>0</v>
      </c>
    </row>
    <row r="51" spans="1:9" ht="14.25" outlineLevel="1">
      <c r="A51" s="140"/>
      <c r="B51" s="87"/>
      <c r="C51" s="141"/>
      <c r="D51" s="88"/>
      <c r="E51" s="89"/>
      <c r="F51" s="185"/>
      <c r="G51" s="71"/>
      <c r="H51" s="159"/>
      <c r="I51" s="160"/>
    </row>
    <row r="52" spans="1:9" s="6" customFormat="1" ht="12.75" customHeight="1" outlineLevel="1">
      <c r="A52" s="97" t="s">
        <v>101</v>
      </c>
      <c r="B52" s="99"/>
      <c r="C52" s="99"/>
      <c r="D52" s="209"/>
      <c r="E52" s="99"/>
      <c r="F52" s="190"/>
      <c r="G52" s="210"/>
      <c r="H52" s="152"/>
      <c r="I52" s="211">
        <f>SUM(I45:I51)</f>
        <v>0</v>
      </c>
    </row>
    <row r="53" spans="1:9" s="6" customFormat="1" ht="12.75" customHeight="1">
      <c r="A53" s="97"/>
      <c r="B53" s="74"/>
      <c r="C53" s="75"/>
      <c r="D53" s="76"/>
      <c r="E53" s="75"/>
      <c r="F53" s="186"/>
      <c r="G53" s="77"/>
      <c r="H53" s="159"/>
      <c r="I53" s="161"/>
    </row>
    <row r="54" spans="1:9" s="6" customFormat="1" ht="12.75" customHeight="1">
      <c r="A54" s="248">
        <v>5</v>
      </c>
      <c r="B54" s="249"/>
      <c r="C54" s="249"/>
      <c r="D54" s="240" t="s">
        <v>115</v>
      </c>
      <c r="E54" s="249"/>
      <c r="F54" s="250"/>
      <c r="G54" s="251"/>
      <c r="H54" s="252"/>
      <c r="I54" s="242">
        <f>I61</f>
        <v>0</v>
      </c>
    </row>
    <row r="55" spans="1:9" s="6" customFormat="1" ht="12.75" customHeight="1" outlineLevel="1">
      <c r="A55" s="213" t="s">
        <v>120</v>
      </c>
      <c r="B55" s="205">
        <v>79472</v>
      </c>
      <c r="C55" s="205" t="s">
        <v>69</v>
      </c>
      <c r="D55" s="202" t="s">
        <v>222</v>
      </c>
      <c r="E55" s="205" t="s">
        <v>10</v>
      </c>
      <c r="F55" s="203">
        <v>680.77</v>
      </c>
      <c r="G55" s="206"/>
      <c r="H55" s="207">
        <f t="shared" ref="H55" si="15">SUM($G55+(G55*$I$15))</f>
        <v>0</v>
      </c>
      <c r="I55" s="214">
        <f t="shared" ref="I55" si="16">F55*H55</f>
        <v>0</v>
      </c>
    </row>
    <row r="56" spans="1:9" s="6" customFormat="1" ht="42.75" outlineLevel="1">
      <c r="A56" s="213" t="s">
        <v>121</v>
      </c>
      <c r="B56" s="205">
        <v>97094</v>
      </c>
      <c r="C56" s="201" t="s">
        <v>69</v>
      </c>
      <c r="D56" s="202" t="s">
        <v>223</v>
      </c>
      <c r="E56" s="205" t="s">
        <v>9</v>
      </c>
      <c r="F56" s="203">
        <v>68.069999999999993</v>
      </c>
      <c r="G56" s="206"/>
      <c r="H56" s="207">
        <f>SUM($G56+(G56*$I$15))</f>
        <v>0</v>
      </c>
      <c r="I56" s="214">
        <f>F56*H56</f>
        <v>0</v>
      </c>
    </row>
    <row r="57" spans="1:9" s="6" customFormat="1" ht="28.5" outlineLevel="1">
      <c r="A57" s="213" t="s">
        <v>122</v>
      </c>
      <c r="B57" s="205" t="s">
        <v>125</v>
      </c>
      <c r="C57" s="201" t="s">
        <v>69</v>
      </c>
      <c r="D57" s="202" t="s">
        <v>124</v>
      </c>
      <c r="E57" s="205" t="s">
        <v>119</v>
      </c>
      <c r="F57" s="203">
        <v>1497.69</v>
      </c>
      <c r="G57" s="206"/>
      <c r="H57" s="207">
        <f>SUM($G57+(G57*$I$15))</f>
        <v>0</v>
      </c>
      <c r="I57" s="214">
        <f>F57*H57</f>
        <v>0</v>
      </c>
    </row>
    <row r="58" spans="1:9" s="6" customFormat="1" ht="28.5" outlineLevel="1">
      <c r="A58" s="213" t="s">
        <v>181</v>
      </c>
      <c r="B58" s="201">
        <v>93205</v>
      </c>
      <c r="C58" s="201" t="s">
        <v>69</v>
      </c>
      <c r="D58" s="202" t="s">
        <v>224</v>
      </c>
      <c r="E58" s="201" t="s">
        <v>11</v>
      </c>
      <c r="F58" s="203">
        <v>71.010000000000005</v>
      </c>
      <c r="G58" s="204"/>
      <c r="H58" s="207">
        <f t="shared" ref="H58:H60" si="17">SUM($G58+(G58*$I$15))</f>
        <v>0</v>
      </c>
      <c r="I58" s="214">
        <f t="shared" ref="I58:I60" si="18">F58*H58</f>
        <v>0</v>
      </c>
    </row>
    <row r="59" spans="1:9" s="6" customFormat="1" ht="28.5" outlineLevel="1">
      <c r="A59" s="213" t="s">
        <v>182</v>
      </c>
      <c r="B59" s="201">
        <v>83623</v>
      </c>
      <c r="C59" s="201" t="s">
        <v>69</v>
      </c>
      <c r="D59" s="202" t="s">
        <v>54</v>
      </c>
      <c r="E59" s="201" t="s">
        <v>11</v>
      </c>
      <c r="F59" s="203">
        <v>67</v>
      </c>
      <c r="G59" s="204"/>
      <c r="H59" s="207">
        <f t="shared" si="17"/>
        <v>0</v>
      </c>
      <c r="I59" s="214">
        <f t="shared" si="18"/>
        <v>0</v>
      </c>
    </row>
    <row r="60" spans="1:9" s="6" customFormat="1" ht="42.75" outlineLevel="1">
      <c r="A60" s="213" t="s">
        <v>123</v>
      </c>
      <c r="B60" s="141">
        <v>94102</v>
      </c>
      <c r="C60" s="201" t="s">
        <v>69</v>
      </c>
      <c r="D60" s="88" t="s">
        <v>220</v>
      </c>
      <c r="E60" s="201" t="s">
        <v>9</v>
      </c>
      <c r="F60" s="185">
        <v>33.372999999999998</v>
      </c>
      <c r="G60" s="200"/>
      <c r="H60" s="72">
        <f t="shared" si="17"/>
        <v>0</v>
      </c>
      <c r="I60" s="160">
        <f t="shared" si="18"/>
        <v>0</v>
      </c>
    </row>
    <row r="61" spans="1:9" s="6" customFormat="1" ht="12.75" customHeight="1" outlineLevel="1">
      <c r="A61" s="97" t="s">
        <v>101</v>
      </c>
      <c r="B61" s="99"/>
      <c r="C61" s="99"/>
      <c r="D61" s="209"/>
      <c r="E61" s="99"/>
      <c r="F61" s="190"/>
      <c r="G61" s="210"/>
      <c r="H61" s="152"/>
      <c r="I61" s="211">
        <f>SUM(I55:I60)</f>
        <v>0</v>
      </c>
    </row>
    <row r="62" spans="1:9" s="6" customFormat="1" ht="12.75" customHeight="1">
      <c r="A62" s="97"/>
      <c r="B62" s="74"/>
      <c r="C62" s="75"/>
      <c r="D62" s="76"/>
      <c r="E62" s="75"/>
      <c r="F62" s="186"/>
      <c r="G62" s="77"/>
      <c r="H62" s="159"/>
      <c r="I62" s="161"/>
    </row>
    <row r="63" spans="1:9" ht="14.25" customHeight="1">
      <c r="A63" s="238">
        <v>6</v>
      </c>
      <c r="B63" s="247"/>
      <c r="C63" s="247"/>
      <c r="D63" s="240" t="s">
        <v>47</v>
      </c>
      <c r="E63" s="247"/>
      <c r="F63" s="240"/>
      <c r="G63" s="247"/>
      <c r="H63" s="241"/>
      <c r="I63" s="242">
        <f>I66</f>
        <v>0</v>
      </c>
    </row>
    <row r="64" spans="1:9" ht="42.75" outlineLevel="1">
      <c r="A64" s="140" t="s">
        <v>183</v>
      </c>
      <c r="B64" s="85" t="s">
        <v>107</v>
      </c>
      <c r="C64" s="89" t="s">
        <v>69</v>
      </c>
      <c r="D64" s="102" t="s">
        <v>225</v>
      </c>
      <c r="E64" s="89" t="s">
        <v>10</v>
      </c>
      <c r="F64" s="185">
        <v>85.212000000000003</v>
      </c>
      <c r="G64" s="103"/>
      <c r="H64" s="159">
        <f t="shared" ref="H64" si="19">SUM($G64+(G64*$I$15))</f>
        <v>0</v>
      </c>
      <c r="I64" s="160">
        <f>F64*H64</f>
        <v>0</v>
      </c>
    </row>
    <row r="65" spans="1:9" ht="71.25" outlineLevel="1">
      <c r="A65" s="140" t="s">
        <v>184</v>
      </c>
      <c r="B65" s="85" t="s">
        <v>108</v>
      </c>
      <c r="C65" s="89" t="s">
        <v>69</v>
      </c>
      <c r="D65" s="88" t="s">
        <v>72</v>
      </c>
      <c r="E65" s="141" t="s">
        <v>10</v>
      </c>
      <c r="F65" s="185">
        <v>85.21</v>
      </c>
      <c r="G65" s="71"/>
      <c r="H65" s="159">
        <f t="shared" ref="H65" si="20">SUM($G65+(G65*$I$15))</f>
        <v>0</v>
      </c>
      <c r="I65" s="160">
        <f>F65*H65</f>
        <v>0</v>
      </c>
    </row>
    <row r="66" spans="1:9" s="6" customFormat="1" ht="12.75" customHeight="1" outlineLevel="1">
      <c r="A66" s="73" t="s">
        <v>74</v>
      </c>
      <c r="B66" s="74"/>
      <c r="C66" s="75"/>
      <c r="D66" s="76"/>
      <c r="E66" s="75"/>
      <c r="F66" s="185"/>
      <c r="G66" s="77"/>
      <c r="H66" s="159"/>
      <c r="I66" s="161">
        <f>SUM(I64:I65)</f>
        <v>0</v>
      </c>
    </row>
    <row r="67" spans="1:9" ht="14.25">
      <c r="A67" s="78"/>
      <c r="B67" s="79"/>
      <c r="C67" s="79"/>
      <c r="D67" s="86"/>
      <c r="E67" s="79"/>
      <c r="F67" s="89"/>
      <c r="G67" s="79"/>
      <c r="H67" s="162"/>
      <c r="I67" s="163"/>
    </row>
    <row r="68" spans="1:9" s="6" customFormat="1" ht="12.75" customHeight="1">
      <c r="A68" s="73"/>
      <c r="B68" s="74"/>
      <c r="C68" s="75"/>
      <c r="D68" s="76"/>
      <c r="E68" s="75"/>
      <c r="F68" s="186"/>
      <c r="G68" s="77"/>
      <c r="H68" s="159"/>
      <c r="I68" s="161"/>
    </row>
    <row r="69" spans="1:9" s="6" customFormat="1" ht="12.75" customHeight="1">
      <c r="A69" s="238">
        <v>7</v>
      </c>
      <c r="B69" s="239"/>
      <c r="C69" s="239"/>
      <c r="D69" s="240" t="s">
        <v>243</v>
      </c>
      <c r="E69" s="243"/>
      <c r="F69" s="244"/>
      <c r="G69" s="245"/>
      <c r="H69" s="246"/>
      <c r="I69" s="242">
        <f>I72</f>
        <v>0</v>
      </c>
    </row>
    <row r="70" spans="1:9" s="6" customFormat="1" ht="28.5" outlineLevel="1">
      <c r="A70" s="95" t="s">
        <v>185</v>
      </c>
      <c r="B70" s="89">
        <v>94213</v>
      </c>
      <c r="C70" s="89" t="s">
        <v>69</v>
      </c>
      <c r="D70" s="88" t="s">
        <v>245</v>
      </c>
      <c r="E70" s="89" t="s">
        <v>10</v>
      </c>
      <c r="F70" s="185">
        <v>358.08</v>
      </c>
      <c r="G70" s="200"/>
      <c r="H70" s="159">
        <f t="shared" ref="H70" si="21">SUM($G70+(G70*$I$15))</f>
        <v>0</v>
      </c>
      <c r="I70" s="160">
        <f t="shared" ref="I70" si="22">F70*H70</f>
        <v>0</v>
      </c>
    </row>
    <row r="71" spans="1:9" ht="14.25" outlineLevel="1">
      <c r="A71" s="95" t="s">
        <v>215</v>
      </c>
      <c r="B71" s="89">
        <v>40481</v>
      </c>
      <c r="C71" s="89" t="s">
        <v>160</v>
      </c>
      <c r="D71" s="88" t="s">
        <v>159</v>
      </c>
      <c r="E71" s="89" t="s">
        <v>119</v>
      </c>
      <c r="F71" s="185">
        <v>358.08</v>
      </c>
      <c r="G71" s="200"/>
      <c r="H71" s="159">
        <f t="shared" ref="H71" si="23">SUM($G71+(G71*$I$15))</f>
        <v>0</v>
      </c>
      <c r="I71" s="160">
        <f t="shared" ref="I71" si="24">F71*H71</f>
        <v>0</v>
      </c>
    </row>
    <row r="72" spans="1:9" s="6" customFormat="1" ht="12.75" customHeight="1" outlineLevel="1">
      <c r="A72" s="73" t="s">
        <v>74</v>
      </c>
      <c r="B72" s="74"/>
      <c r="C72" s="75"/>
      <c r="D72" s="76"/>
      <c r="E72" s="75"/>
      <c r="F72" s="186"/>
      <c r="G72" s="77"/>
      <c r="H72" s="72"/>
      <c r="I72" s="161">
        <f>SUM(I70:I71)</f>
        <v>0</v>
      </c>
    </row>
    <row r="73" spans="1:9" s="6" customFormat="1" ht="12.75" customHeight="1">
      <c r="A73" s="73"/>
      <c r="B73" s="74"/>
      <c r="C73" s="75"/>
      <c r="D73" s="76"/>
      <c r="E73" s="75"/>
      <c r="F73" s="186"/>
      <c r="G73" s="77"/>
      <c r="H73" s="159"/>
      <c r="I73" s="161"/>
    </row>
    <row r="74" spans="1:9" ht="14.25" customHeight="1">
      <c r="A74" s="238">
        <v>8</v>
      </c>
      <c r="B74" s="239"/>
      <c r="C74" s="239"/>
      <c r="D74" s="240" t="s">
        <v>0</v>
      </c>
      <c r="E74" s="239"/>
      <c r="F74" s="240"/>
      <c r="G74" s="239"/>
      <c r="H74" s="241"/>
      <c r="I74" s="242">
        <f>I78+I82</f>
        <v>0</v>
      </c>
    </row>
    <row r="75" spans="1:9" ht="28.5" outlineLevel="1">
      <c r="A75" s="95" t="s">
        <v>186</v>
      </c>
      <c r="B75" s="87" t="s">
        <v>117</v>
      </c>
      <c r="C75" s="89" t="s">
        <v>69</v>
      </c>
      <c r="D75" s="88" t="s">
        <v>116</v>
      </c>
      <c r="E75" s="89" t="s">
        <v>10</v>
      </c>
      <c r="F75" s="185">
        <v>26.4</v>
      </c>
      <c r="G75" s="71"/>
      <c r="H75" s="159">
        <f t="shared" ref="H75:H89" si="25">SUM($G75+(G75*$I$15))</f>
        <v>0</v>
      </c>
      <c r="I75" s="160">
        <f t="shared" ref="I75" si="26">F75*H75</f>
        <v>0</v>
      </c>
    </row>
    <row r="76" spans="1:9" ht="28.5" outlineLevel="1">
      <c r="A76" s="95" t="s">
        <v>12</v>
      </c>
      <c r="B76" s="87" t="s">
        <v>226</v>
      </c>
      <c r="C76" s="89" t="s">
        <v>69</v>
      </c>
      <c r="D76" s="88" t="s">
        <v>227</v>
      </c>
      <c r="E76" s="89" t="s">
        <v>10</v>
      </c>
      <c r="F76" s="185">
        <v>26.4</v>
      </c>
      <c r="G76" s="71"/>
      <c r="H76" s="159">
        <f t="shared" ref="H76" si="27">SUM($G76+(G76*$I$15))</f>
        <v>0</v>
      </c>
      <c r="I76" s="160">
        <f t="shared" ref="I76" si="28">F76*H76</f>
        <v>0</v>
      </c>
    </row>
    <row r="77" spans="1:9" ht="14.25" outlineLevel="1">
      <c r="A77" s="95" t="s">
        <v>187</v>
      </c>
      <c r="B77" s="141" t="s">
        <v>109</v>
      </c>
      <c r="C77" s="141" t="s">
        <v>69</v>
      </c>
      <c r="D77" s="88" t="s">
        <v>110</v>
      </c>
      <c r="E77" s="141" t="s">
        <v>10</v>
      </c>
      <c r="F77" s="185">
        <v>839.57</v>
      </c>
      <c r="G77" s="162"/>
      <c r="H77" s="159">
        <f t="shared" ref="H77" si="29">SUM($G77+(G77*$I$15))</f>
        <v>0</v>
      </c>
      <c r="I77" s="160">
        <f t="shared" ref="I77" si="30">F77*H77</f>
        <v>0</v>
      </c>
    </row>
    <row r="78" spans="1:9" s="6" customFormat="1" ht="12.75" customHeight="1" outlineLevel="1">
      <c r="A78" s="73" t="s">
        <v>74</v>
      </c>
      <c r="B78" s="74"/>
      <c r="C78" s="75"/>
      <c r="D78" s="76"/>
      <c r="E78" s="75"/>
      <c r="F78" s="186"/>
      <c r="G78" s="77"/>
      <c r="H78" s="159"/>
      <c r="I78" s="161">
        <f>SUM(I75:I77)</f>
        <v>0</v>
      </c>
    </row>
    <row r="79" spans="1:9" s="7" customFormat="1" ht="14.25">
      <c r="A79" s="114"/>
      <c r="B79" s="79"/>
      <c r="C79" s="79"/>
      <c r="D79" s="86"/>
      <c r="E79" s="79"/>
      <c r="F79" s="89"/>
      <c r="G79" s="79"/>
      <c r="H79" s="159"/>
      <c r="I79" s="168"/>
    </row>
    <row r="80" spans="1:9" ht="14.25">
      <c r="A80" s="238">
        <v>9</v>
      </c>
      <c r="B80" s="239"/>
      <c r="C80" s="239"/>
      <c r="D80" s="240" t="s">
        <v>53</v>
      </c>
      <c r="E80" s="239"/>
      <c r="F80" s="240"/>
      <c r="G80" s="239"/>
      <c r="H80" s="239"/>
      <c r="I80" s="242">
        <f>I82</f>
        <v>0</v>
      </c>
    </row>
    <row r="81" spans="1:9" ht="14.25" outlineLevel="1">
      <c r="A81" s="140" t="s">
        <v>188</v>
      </c>
      <c r="B81" s="141" t="s">
        <v>228</v>
      </c>
      <c r="C81" s="141" t="s">
        <v>69</v>
      </c>
      <c r="D81" s="88" t="s">
        <v>130</v>
      </c>
      <c r="E81" s="141" t="s">
        <v>10</v>
      </c>
      <c r="F81" s="185">
        <v>3.41</v>
      </c>
      <c r="G81" s="162"/>
      <c r="H81" s="159">
        <f t="shared" ref="H81" si="31">SUM($G81+(G81*$I$15))</f>
        <v>0</v>
      </c>
      <c r="I81" s="160">
        <f t="shared" ref="I81" si="32">F81*H81</f>
        <v>0</v>
      </c>
    </row>
    <row r="82" spans="1:9" s="6" customFormat="1" ht="12.75" customHeight="1" outlineLevel="1">
      <c r="A82" s="73" t="s">
        <v>74</v>
      </c>
      <c r="B82" s="74"/>
      <c r="C82" s="75"/>
      <c r="D82" s="76"/>
      <c r="E82" s="75"/>
      <c r="F82" s="186"/>
      <c r="G82" s="77"/>
      <c r="H82" s="159"/>
      <c r="I82" s="161">
        <f>SUM(I81:I81)</f>
        <v>0</v>
      </c>
    </row>
    <row r="83" spans="1:9" s="6" customFormat="1" ht="12.75" customHeight="1">
      <c r="A83" s="215"/>
      <c r="B83" s="74"/>
      <c r="C83" s="75"/>
      <c r="D83" s="76"/>
      <c r="E83" s="75"/>
      <c r="F83" s="186"/>
      <c r="G83" s="77"/>
      <c r="H83" s="159"/>
      <c r="I83" s="180"/>
    </row>
    <row r="84" spans="1:9" s="6" customFormat="1" ht="12.75" customHeight="1">
      <c r="A84" s="179"/>
      <c r="B84" s="74"/>
      <c r="C84" s="75"/>
      <c r="D84" s="76"/>
      <c r="E84" s="75"/>
      <c r="F84" s="186"/>
      <c r="G84" s="77"/>
      <c r="H84" s="159"/>
      <c r="I84" s="180"/>
    </row>
    <row r="85" spans="1:9" ht="14.25">
      <c r="A85" s="238">
        <v>10</v>
      </c>
      <c r="B85" s="239"/>
      <c r="C85" s="239"/>
      <c r="D85" s="240" t="s">
        <v>48</v>
      </c>
      <c r="E85" s="239"/>
      <c r="F85" s="240"/>
      <c r="G85" s="239"/>
      <c r="H85" s="241"/>
      <c r="I85" s="242">
        <f>I106</f>
        <v>0</v>
      </c>
    </row>
    <row r="86" spans="1:9" ht="28.5" outlineLevel="1">
      <c r="A86" s="91" t="s">
        <v>193</v>
      </c>
      <c r="B86" s="153"/>
      <c r="C86" s="154"/>
      <c r="D86" s="142" t="s">
        <v>55</v>
      </c>
      <c r="E86" s="93"/>
      <c r="F86" s="187"/>
      <c r="G86" s="155"/>
      <c r="H86" s="164"/>
      <c r="I86" s="166"/>
    </row>
    <row r="87" spans="1:9" ht="14.25" outlineLevel="1">
      <c r="A87" s="95" t="s">
        <v>189</v>
      </c>
      <c r="B87" s="87" t="s">
        <v>229</v>
      </c>
      <c r="C87" s="89" t="s">
        <v>69</v>
      </c>
      <c r="D87" s="86" t="s">
        <v>82</v>
      </c>
      <c r="E87" s="89" t="s">
        <v>11</v>
      </c>
      <c r="F87" s="185">
        <v>187</v>
      </c>
      <c r="G87" s="72"/>
      <c r="H87" s="159">
        <f t="shared" si="25"/>
        <v>0</v>
      </c>
      <c r="I87" s="160">
        <f t="shared" ref="I87" si="33">F87*H87</f>
        <v>0</v>
      </c>
    </row>
    <row r="88" spans="1:9" ht="14.25" outlineLevel="1">
      <c r="A88" s="95" t="s">
        <v>190</v>
      </c>
      <c r="B88" s="87" t="s">
        <v>230</v>
      </c>
      <c r="C88" s="89" t="s">
        <v>69</v>
      </c>
      <c r="D88" s="86" t="s">
        <v>56</v>
      </c>
      <c r="E88" s="89" t="s">
        <v>11</v>
      </c>
      <c r="F88" s="185">
        <v>829.3</v>
      </c>
      <c r="G88" s="72"/>
      <c r="H88" s="159">
        <f t="shared" si="25"/>
        <v>0</v>
      </c>
      <c r="I88" s="160">
        <f t="shared" ref="I88:I89" si="34">F88*H88</f>
        <v>0</v>
      </c>
    </row>
    <row r="89" spans="1:9" ht="14.25" outlineLevel="1">
      <c r="A89" s="95" t="s">
        <v>191</v>
      </c>
      <c r="B89" s="87" t="s">
        <v>231</v>
      </c>
      <c r="C89" s="89" t="s">
        <v>69</v>
      </c>
      <c r="D89" s="86" t="s">
        <v>94</v>
      </c>
      <c r="E89" s="89" t="s">
        <v>11</v>
      </c>
      <c r="F89" s="185">
        <v>89.4</v>
      </c>
      <c r="G89" s="72"/>
      <c r="H89" s="159">
        <f t="shared" si="25"/>
        <v>0</v>
      </c>
      <c r="I89" s="160">
        <f t="shared" si="34"/>
        <v>0</v>
      </c>
    </row>
    <row r="90" spans="1:9" ht="14.25" outlineLevel="1">
      <c r="A90" s="95" t="s">
        <v>192</v>
      </c>
      <c r="B90" s="87" t="s">
        <v>232</v>
      </c>
      <c r="C90" s="89" t="s">
        <v>69</v>
      </c>
      <c r="D90" s="86" t="s">
        <v>126</v>
      </c>
      <c r="E90" s="89" t="s">
        <v>11</v>
      </c>
      <c r="F90" s="185">
        <v>64</v>
      </c>
      <c r="G90" s="72"/>
      <c r="H90" s="159">
        <f t="shared" ref="H90" si="35">SUM($G90+(G90*$I$15))</f>
        <v>0</v>
      </c>
      <c r="I90" s="160">
        <f t="shared" ref="I90" si="36">F90*H90</f>
        <v>0</v>
      </c>
    </row>
    <row r="91" spans="1:9" ht="14.25" outlineLevel="1">
      <c r="A91" s="91" t="s">
        <v>113</v>
      </c>
      <c r="B91" s="153"/>
      <c r="C91" s="154"/>
      <c r="D91" s="142" t="s">
        <v>83</v>
      </c>
      <c r="E91" s="93"/>
      <c r="F91" s="187"/>
      <c r="G91" s="155"/>
      <c r="H91" s="164"/>
      <c r="I91" s="166"/>
    </row>
    <row r="92" spans="1:9" ht="28.5" outlineLevel="1">
      <c r="A92" s="95" t="s">
        <v>194</v>
      </c>
      <c r="B92" s="87" t="s">
        <v>57</v>
      </c>
      <c r="C92" s="89" t="s">
        <v>69</v>
      </c>
      <c r="D92" s="86" t="s">
        <v>59</v>
      </c>
      <c r="E92" s="89" t="s">
        <v>51</v>
      </c>
      <c r="F92" s="185">
        <v>3</v>
      </c>
      <c r="G92" s="90"/>
      <c r="H92" s="159">
        <f t="shared" ref="H92:H112" si="37">SUM($G92+(G92*$I$15))</f>
        <v>0</v>
      </c>
      <c r="I92" s="160">
        <f t="shared" ref="I92:I99" si="38">F92*H92</f>
        <v>0</v>
      </c>
    </row>
    <row r="93" spans="1:9" ht="28.5" outlineLevel="1">
      <c r="A93" s="95" t="s">
        <v>195</v>
      </c>
      <c r="B93" s="87" t="s">
        <v>41</v>
      </c>
      <c r="C93" s="89" t="s">
        <v>69</v>
      </c>
      <c r="D93" s="86" t="s">
        <v>60</v>
      </c>
      <c r="E93" s="89" t="s">
        <v>51</v>
      </c>
      <c r="F93" s="185">
        <v>2</v>
      </c>
      <c r="G93" s="90"/>
      <c r="H93" s="159">
        <f t="shared" si="37"/>
        <v>0</v>
      </c>
      <c r="I93" s="160">
        <f t="shared" si="38"/>
        <v>0</v>
      </c>
    </row>
    <row r="94" spans="1:9" ht="28.5" outlineLevel="1">
      <c r="A94" s="95" t="s">
        <v>196</v>
      </c>
      <c r="B94" s="87" t="s">
        <v>58</v>
      </c>
      <c r="C94" s="89" t="s">
        <v>69</v>
      </c>
      <c r="D94" s="86" t="s">
        <v>61</v>
      </c>
      <c r="E94" s="89" t="s">
        <v>51</v>
      </c>
      <c r="F94" s="185">
        <v>4</v>
      </c>
      <c r="G94" s="90"/>
      <c r="H94" s="159">
        <f t="shared" si="37"/>
        <v>0</v>
      </c>
      <c r="I94" s="160">
        <f t="shared" si="38"/>
        <v>0</v>
      </c>
    </row>
    <row r="95" spans="1:9" ht="14.25" outlineLevel="1">
      <c r="A95" s="91" t="s">
        <v>197</v>
      </c>
      <c r="B95" s="153"/>
      <c r="C95" s="154"/>
      <c r="D95" s="142" t="s">
        <v>84</v>
      </c>
      <c r="E95" s="93"/>
      <c r="F95" s="187"/>
      <c r="G95" s="155"/>
      <c r="H95" s="164"/>
      <c r="I95" s="166"/>
    </row>
    <row r="96" spans="1:9" ht="14.25" outlineLevel="1">
      <c r="A96" s="95" t="s">
        <v>198</v>
      </c>
      <c r="B96" s="87" t="s">
        <v>233</v>
      </c>
      <c r="C96" s="89" t="s">
        <v>69</v>
      </c>
      <c r="D96" s="86" t="s">
        <v>62</v>
      </c>
      <c r="E96" s="89" t="s">
        <v>11</v>
      </c>
      <c r="F96" s="185">
        <v>4</v>
      </c>
      <c r="G96" s="90"/>
      <c r="H96" s="159">
        <f t="shared" si="37"/>
        <v>0</v>
      </c>
      <c r="I96" s="160">
        <f>F96*H96</f>
        <v>0</v>
      </c>
    </row>
    <row r="97" spans="1:9" ht="14.25" customHeight="1" outlineLevel="1">
      <c r="A97" s="95" t="s">
        <v>199</v>
      </c>
      <c r="B97" s="87" t="s">
        <v>235</v>
      </c>
      <c r="C97" s="89" t="s">
        <v>69</v>
      </c>
      <c r="D97" s="86" t="s">
        <v>96</v>
      </c>
      <c r="E97" s="89" t="s">
        <v>11</v>
      </c>
      <c r="F97" s="185">
        <v>18.899999999999999</v>
      </c>
      <c r="G97" s="90"/>
      <c r="H97" s="159">
        <f t="shared" si="37"/>
        <v>0</v>
      </c>
      <c r="I97" s="160">
        <f>F97*H97</f>
        <v>0</v>
      </c>
    </row>
    <row r="98" spans="1:9" s="6" customFormat="1" ht="28.5" outlineLevel="1">
      <c r="A98" s="95" t="s">
        <v>200</v>
      </c>
      <c r="B98" s="105" t="s">
        <v>234</v>
      </c>
      <c r="C98" s="89" t="s">
        <v>69</v>
      </c>
      <c r="D98" s="88" t="s">
        <v>99</v>
      </c>
      <c r="E98" s="106" t="s">
        <v>11</v>
      </c>
      <c r="F98" s="189">
        <v>1</v>
      </c>
      <c r="G98" s="96"/>
      <c r="H98" s="159">
        <f t="shared" si="37"/>
        <v>0</v>
      </c>
      <c r="I98" s="160">
        <f t="shared" si="38"/>
        <v>0</v>
      </c>
    </row>
    <row r="99" spans="1:9" s="6" customFormat="1" ht="28.5" outlineLevel="1">
      <c r="A99" s="95" t="s">
        <v>201</v>
      </c>
      <c r="B99" s="85" t="s">
        <v>236</v>
      </c>
      <c r="C99" s="141" t="s">
        <v>69</v>
      </c>
      <c r="D99" s="88" t="s">
        <v>237</v>
      </c>
      <c r="E99" s="141" t="s">
        <v>11</v>
      </c>
      <c r="F99" s="199">
        <v>10</v>
      </c>
      <c r="G99" s="200"/>
      <c r="H99" s="72">
        <f>SUM($G99+(G99*$I$15))</f>
        <v>0</v>
      </c>
      <c r="I99" s="198">
        <f t="shared" si="38"/>
        <v>0</v>
      </c>
    </row>
    <row r="100" spans="1:9" ht="14.25" outlineLevel="1">
      <c r="A100" s="91" t="s">
        <v>202</v>
      </c>
      <c r="B100" s="156"/>
      <c r="C100" s="157"/>
      <c r="D100" s="142" t="s">
        <v>86</v>
      </c>
      <c r="E100" s="93"/>
      <c r="F100" s="187"/>
      <c r="G100" s="155"/>
      <c r="H100" s="164"/>
      <c r="I100" s="166"/>
    </row>
    <row r="101" spans="1:9" s="6" customFormat="1" ht="42.75" outlineLevel="1">
      <c r="A101" s="104" t="s">
        <v>203</v>
      </c>
      <c r="B101" s="87" t="s">
        <v>65</v>
      </c>
      <c r="C101" s="106" t="s">
        <v>69</v>
      </c>
      <c r="D101" s="88" t="s">
        <v>64</v>
      </c>
      <c r="E101" s="89" t="s">
        <v>51</v>
      </c>
      <c r="F101" s="191">
        <v>1</v>
      </c>
      <c r="G101" s="71"/>
      <c r="H101" s="159">
        <f t="shared" si="37"/>
        <v>0</v>
      </c>
      <c r="I101" s="160">
        <f t="shared" ref="I101" si="39">F101*H101</f>
        <v>0</v>
      </c>
    </row>
    <row r="102" spans="1:9" s="6" customFormat="1" ht="14.25" outlineLevel="1">
      <c r="A102" s="91" t="s">
        <v>204</v>
      </c>
      <c r="B102" s="153"/>
      <c r="C102" s="154"/>
      <c r="D102" s="142" t="s">
        <v>85</v>
      </c>
      <c r="E102" s="93"/>
      <c r="F102" s="192"/>
      <c r="G102" s="83"/>
      <c r="H102" s="164"/>
      <c r="I102" s="166"/>
    </row>
    <row r="103" spans="1:9" s="6" customFormat="1" ht="14.25" outlineLevel="1">
      <c r="A103" s="95" t="s">
        <v>205</v>
      </c>
      <c r="B103" s="87" t="s">
        <v>238</v>
      </c>
      <c r="C103" s="89" t="s">
        <v>69</v>
      </c>
      <c r="D103" s="88" t="s">
        <v>239</v>
      </c>
      <c r="E103" s="89" t="s">
        <v>51</v>
      </c>
      <c r="F103" s="191">
        <v>15</v>
      </c>
      <c r="G103" s="71"/>
      <c r="H103" s="159">
        <f t="shared" si="37"/>
        <v>0</v>
      </c>
      <c r="I103" s="160">
        <f t="shared" ref="I103:I105" si="40">F103*H103</f>
        <v>0</v>
      </c>
    </row>
    <row r="104" spans="1:9" s="6" customFormat="1" ht="14.25" outlineLevel="1">
      <c r="A104" s="95" t="s">
        <v>206</v>
      </c>
      <c r="B104" s="87" t="s">
        <v>240</v>
      </c>
      <c r="C104" s="89" t="s">
        <v>69</v>
      </c>
      <c r="D104" s="88" t="s">
        <v>66</v>
      </c>
      <c r="E104" s="89" t="s">
        <v>51</v>
      </c>
      <c r="F104" s="191">
        <v>15</v>
      </c>
      <c r="G104" s="71"/>
      <c r="H104" s="159">
        <f t="shared" si="37"/>
        <v>0</v>
      </c>
      <c r="I104" s="160">
        <f t="shared" si="40"/>
        <v>0</v>
      </c>
    </row>
    <row r="105" spans="1:9" s="6" customFormat="1" ht="14.25" outlineLevel="1">
      <c r="A105" s="95" t="s">
        <v>207</v>
      </c>
      <c r="B105" s="87" t="s">
        <v>98</v>
      </c>
      <c r="C105" s="89" t="s">
        <v>69</v>
      </c>
      <c r="D105" s="88" t="s">
        <v>97</v>
      </c>
      <c r="E105" s="89" t="s">
        <v>51</v>
      </c>
      <c r="F105" s="191">
        <v>14</v>
      </c>
      <c r="G105" s="71"/>
      <c r="H105" s="159">
        <f t="shared" si="37"/>
        <v>0</v>
      </c>
      <c r="I105" s="160">
        <f t="shared" si="40"/>
        <v>0</v>
      </c>
    </row>
    <row r="106" spans="1:9" s="6" customFormat="1" ht="12.75" customHeight="1" outlineLevel="1">
      <c r="A106" s="73" t="s">
        <v>74</v>
      </c>
      <c r="B106" s="74"/>
      <c r="C106" s="75"/>
      <c r="D106" s="76"/>
      <c r="E106" s="75"/>
      <c r="F106" s="186"/>
      <c r="G106" s="77"/>
      <c r="H106" s="159"/>
      <c r="I106" s="161">
        <f>SUM(I87:I105)</f>
        <v>0</v>
      </c>
    </row>
    <row r="107" spans="1:9" s="6" customFormat="1" ht="14.25">
      <c r="A107" s="113"/>
      <c r="B107" s="107"/>
      <c r="C107" s="107"/>
      <c r="D107" s="107"/>
      <c r="E107" s="107"/>
      <c r="F107" s="106"/>
      <c r="G107" s="107"/>
      <c r="H107" s="151"/>
      <c r="I107" s="169"/>
    </row>
    <row r="108" spans="1:9" ht="14.25" customHeight="1">
      <c r="A108" s="238">
        <v>11</v>
      </c>
      <c r="B108" s="239"/>
      <c r="C108" s="239"/>
      <c r="D108" s="240" t="s">
        <v>73</v>
      </c>
      <c r="E108" s="239"/>
      <c r="F108" s="240"/>
      <c r="G108" s="239"/>
      <c r="H108" s="241"/>
      <c r="I108" s="242">
        <f>I113</f>
        <v>0</v>
      </c>
    </row>
    <row r="109" spans="1:9" s="6" customFormat="1" ht="14.25" outlineLevel="1">
      <c r="A109" s="91" t="s">
        <v>208</v>
      </c>
      <c r="B109" s="92"/>
      <c r="C109" s="93"/>
      <c r="D109" s="94" t="s">
        <v>78</v>
      </c>
      <c r="E109" s="93"/>
      <c r="F109" s="192"/>
      <c r="G109" s="83"/>
      <c r="H109" s="164"/>
      <c r="I109" s="166"/>
    </row>
    <row r="110" spans="1:9" ht="28.5" outlineLevel="1">
      <c r="A110" s="95" t="s">
        <v>209</v>
      </c>
      <c r="B110" s="87" t="s">
        <v>241</v>
      </c>
      <c r="C110" s="89" t="s">
        <v>69</v>
      </c>
      <c r="D110" s="88" t="s">
        <v>242</v>
      </c>
      <c r="E110" s="89" t="s">
        <v>51</v>
      </c>
      <c r="F110" s="191">
        <v>5</v>
      </c>
      <c r="G110" s="71"/>
      <c r="H110" s="159">
        <f t="shared" si="37"/>
        <v>0</v>
      </c>
      <c r="I110" s="160">
        <f t="shared" ref="I110:I111" si="41">F110*H110</f>
        <v>0</v>
      </c>
    </row>
    <row r="111" spans="1:9" ht="57" outlineLevel="1">
      <c r="A111" s="95" t="s">
        <v>210</v>
      </c>
      <c r="B111" s="326">
        <v>91790</v>
      </c>
      <c r="C111" s="89" t="s">
        <v>69</v>
      </c>
      <c r="D111" s="88" t="s">
        <v>157</v>
      </c>
      <c r="E111" s="89" t="s">
        <v>11</v>
      </c>
      <c r="F111" s="327">
        <v>23.38</v>
      </c>
      <c r="G111" s="71"/>
      <c r="H111" s="72">
        <f t="shared" ref="H111" si="42">SUM($G111+(G111*$I$15))</f>
        <v>0</v>
      </c>
      <c r="I111" s="198">
        <f t="shared" si="41"/>
        <v>0</v>
      </c>
    </row>
    <row r="112" spans="1:9" ht="57" outlineLevel="1">
      <c r="A112" s="95" t="s">
        <v>211</v>
      </c>
      <c r="B112" s="326">
        <v>91791</v>
      </c>
      <c r="C112" s="89" t="s">
        <v>69</v>
      </c>
      <c r="D112" s="88" t="s">
        <v>158</v>
      </c>
      <c r="E112" s="89" t="s">
        <v>11</v>
      </c>
      <c r="F112" s="327">
        <v>7.86</v>
      </c>
      <c r="G112" s="71"/>
      <c r="H112" s="72">
        <f t="shared" si="37"/>
        <v>0</v>
      </c>
      <c r="I112" s="198">
        <f t="shared" ref="I112" si="43">F112*H112</f>
        <v>0</v>
      </c>
    </row>
    <row r="113" spans="1:9" s="6" customFormat="1" ht="12.75" customHeight="1" outlineLevel="1">
      <c r="A113" s="73" t="s">
        <v>74</v>
      </c>
      <c r="B113" s="74"/>
      <c r="C113" s="75"/>
      <c r="D113" s="76"/>
      <c r="E113" s="75"/>
      <c r="F113" s="186"/>
      <c r="G113" s="77"/>
      <c r="H113" s="159"/>
      <c r="I113" s="161">
        <f>SUM(I110:I112)</f>
        <v>0</v>
      </c>
    </row>
    <row r="114" spans="1:9" ht="14.25">
      <c r="A114" s="113"/>
      <c r="B114" s="86"/>
      <c r="C114" s="86"/>
      <c r="D114" s="86"/>
      <c r="E114" s="86"/>
      <c r="F114" s="89"/>
      <c r="G114" s="86"/>
      <c r="H114" s="150"/>
      <c r="I114" s="170"/>
    </row>
    <row r="115" spans="1:9" ht="14.25" customHeight="1">
      <c r="A115" s="238">
        <v>12</v>
      </c>
      <c r="B115" s="239"/>
      <c r="C115" s="239"/>
      <c r="D115" s="240" t="s">
        <v>1</v>
      </c>
      <c r="E115" s="239"/>
      <c r="F115" s="240"/>
      <c r="G115" s="239"/>
      <c r="H115" s="241"/>
      <c r="I115" s="242">
        <f>I117</f>
        <v>0</v>
      </c>
    </row>
    <row r="116" spans="1:9" ht="14.25" outlineLevel="1">
      <c r="A116" s="95" t="s">
        <v>112</v>
      </c>
      <c r="B116" s="87" t="s">
        <v>111</v>
      </c>
      <c r="C116" s="89" t="s">
        <v>69</v>
      </c>
      <c r="D116" s="88" t="s">
        <v>50</v>
      </c>
      <c r="E116" s="89" t="s">
        <v>10</v>
      </c>
      <c r="F116" s="185">
        <v>680.77</v>
      </c>
      <c r="G116" s="71"/>
      <c r="H116" s="159">
        <f t="shared" ref="H116" si="44">SUM($G116+(G116*$I$15))</f>
        <v>0</v>
      </c>
      <c r="I116" s="160">
        <f>F116*H116</f>
        <v>0</v>
      </c>
    </row>
    <row r="117" spans="1:9" ht="12.75" customHeight="1" outlineLevel="1">
      <c r="A117" s="97" t="s">
        <v>74</v>
      </c>
      <c r="B117" s="98"/>
      <c r="C117" s="99"/>
      <c r="D117" s="100"/>
      <c r="E117" s="99"/>
      <c r="F117" s="190"/>
      <c r="G117" s="101"/>
      <c r="H117" s="152"/>
      <c r="I117" s="167">
        <f>SUM(I116:I116)</f>
        <v>0</v>
      </c>
    </row>
    <row r="118" spans="1:9" ht="12.75" customHeight="1">
      <c r="A118" s="108"/>
      <c r="B118" s="109"/>
      <c r="C118" s="110"/>
      <c r="D118" s="111"/>
      <c r="E118" s="110"/>
      <c r="F118" s="193"/>
      <c r="G118" s="112"/>
      <c r="H118" s="171"/>
      <c r="I118" s="172"/>
    </row>
    <row r="119" spans="1:9" ht="14.25">
      <c r="A119" s="351"/>
      <c r="B119" s="352"/>
      <c r="C119" s="352"/>
      <c r="D119" s="352"/>
      <c r="E119" s="352"/>
      <c r="F119" s="352"/>
      <c r="G119" s="352"/>
      <c r="H119" s="352"/>
      <c r="I119" s="353"/>
    </row>
    <row r="120" spans="1:9" ht="15" customHeight="1">
      <c r="A120" s="345" t="s">
        <v>2</v>
      </c>
      <c r="B120" s="346"/>
      <c r="C120" s="346"/>
      <c r="D120" s="346"/>
      <c r="E120" s="346"/>
      <c r="F120" s="346"/>
      <c r="G120" s="346"/>
      <c r="H120" s="347"/>
      <c r="I120" s="242">
        <f>I17+I21+I34+I43+I54+I63+I69+I74+I80+I85+I108+I115</f>
        <v>0</v>
      </c>
    </row>
    <row r="121" spans="1:9" ht="15" thickBot="1">
      <c r="A121" s="348"/>
      <c r="B121" s="349"/>
      <c r="C121" s="349"/>
      <c r="D121" s="349"/>
      <c r="E121" s="349"/>
      <c r="F121" s="349"/>
      <c r="G121" s="349"/>
      <c r="H121" s="349"/>
      <c r="I121" s="350"/>
    </row>
    <row r="122" spans="1:9" s="8" customFormat="1" ht="26.25" thickBot="1">
      <c r="A122" s="59"/>
      <c r="B122" s="60"/>
      <c r="C122" s="61"/>
      <c r="D122" s="143" t="s">
        <v>131</v>
      </c>
      <c r="E122" s="61"/>
      <c r="F122" s="194"/>
      <c r="G122" s="341" t="s">
        <v>88</v>
      </c>
      <c r="H122" s="342"/>
      <c r="I122" s="173">
        <f>I120/680.77</f>
        <v>0</v>
      </c>
    </row>
    <row r="123" spans="1:9" customFormat="1" ht="25.5">
      <c r="A123" s="62"/>
      <c r="B123" s="63"/>
      <c r="C123" s="62"/>
      <c r="D123" s="143" t="s">
        <v>118</v>
      </c>
      <c r="E123" s="64"/>
      <c r="F123" s="188"/>
      <c r="G123" s="55"/>
      <c r="H123" s="174"/>
      <c r="I123" s="174"/>
    </row>
    <row r="124" spans="1:9">
      <c r="A124" s="59"/>
      <c r="B124" s="67"/>
      <c r="C124" s="59"/>
      <c r="D124" s="144"/>
      <c r="E124" s="59"/>
      <c r="F124" s="195"/>
      <c r="G124" s="65"/>
      <c r="H124" s="175"/>
      <c r="I124" s="175"/>
    </row>
    <row r="125" spans="1:9">
      <c r="A125" s="59"/>
      <c r="B125" s="67"/>
      <c r="C125" s="59"/>
      <c r="D125" s="328">
        <v>43282</v>
      </c>
      <c r="E125" s="59"/>
      <c r="F125" s="195"/>
      <c r="G125" s="65"/>
      <c r="H125" s="175"/>
      <c r="I125" s="175"/>
    </row>
    <row r="126" spans="1:9">
      <c r="D126" s="146"/>
      <c r="E126" s="3"/>
      <c r="F126" s="196"/>
      <c r="G126" s="5"/>
      <c r="H126" s="176"/>
    </row>
    <row r="129" spans="1:9">
      <c r="F129" s="196"/>
      <c r="G129" s="1"/>
    </row>
    <row r="130" spans="1:9" ht="14.25" customHeight="1">
      <c r="A130" s="59"/>
      <c r="B130" s="66"/>
      <c r="C130" s="66"/>
      <c r="D130" s="231" t="s">
        <v>87</v>
      </c>
      <c r="E130" s="68"/>
      <c r="F130" s="196"/>
      <c r="G130" s="1"/>
    </row>
    <row r="131" spans="1:9" ht="15.75">
      <c r="A131" s="59"/>
      <c r="B131" s="67"/>
      <c r="C131" s="59"/>
      <c r="D131" s="232" t="s">
        <v>89</v>
      </c>
      <c r="E131" s="68"/>
      <c r="F131" s="145"/>
      <c r="G131" s="69"/>
      <c r="H131" s="175"/>
      <c r="I131" s="175"/>
    </row>
    <row r="132" spans="1:9" ht="15">
      <c r="D132" s="233"/>
    </row>
    <row r="133" spans="1:9" ht="15">
      <c r="D133" s="233"/>
    </row>
    <row r="134" spans="1:9" ht="15">
      <c r="D134" s="233"/>
    </row>
    <row r="135" spans="1:9" ht="15">
      <c r="D135" s="234"/>
      <c r="E135" s="4"/>
      <c r="F135" s="196"/>
      <c r="G135" s="1"/>
    </row>
    <row r="136" spans="1:9" ht="15">
      <c r="D136" s="235"/>
      <c r="E136" s="116"/>
      <c r="F136" s="148"/>
      <c r="G136" s="115"/>
    </row>
    <row r="137" spans="1:9" ht="15.75">
      <c r="A137" s="59"/>
      <c r="B137" s="67"/>
      <c r="C137" s="59"/>
      <c r="D137" s="231" t="s">
        <v>212</v>
      </c>
      <c r="E137" s="59"/>
      <c r="F137" s="195"/>
      <c r="G137" s="65"/>
      <c r="H137" s="175"/>
      <c r="I137" s="175"/>
    </row>
    <row r="138" spans="1:9" ht="15.75">
      <c r="A138" s="59"/>
      <c r="B138" s="67"/>
      <c r="C138" s="59"/>
      <c r="D138" s="236" t="s">
        <v>114</v>
      </c>
      <c r="E138" s="59"/>
      <c r="F138" s="195"/>
      <c r="G138" s="65"/>
      <c r="H138" s="175"/>
      <c r="I138" s="175"/>
    </row>
    <row r="139" spans="1:9" ht="15.75">
      <c r="A139" s="59"/>
      <c r="B139" s="67"/>
      <c r="C139" s="59"/>
      <c r="D139" s="232" t="s">
        <v>213</v>
      </c>
      <c r="E139" s="68"/>
      <c r="F139" s="145"/>
      <c r="G139" s="69"/>
      <c r="H139" s="175"/>
      <c r="I139" s="175"/>
    </row>
    <row r="140" spans="1:9" ht="15.75">
      <c r="A140" s="59"/>
      <c r="B140" s="67"/>
      <c r="C140" s="59"/>
      <c r="D140" s="232"/>
      <c r="E140" s="68"/>
      <c r="F140" s="145"/>
      <c r="G140" s="70"/>
      <c r="H140" s="178"/>
      <c r="I140" s="175"/>
    </row>
    <row r="141" spans="1:9">
      <c r="A141" s="1"/>
      <c r="B141" s="1"/>
      <c r="C141" s="1"/>
      <c r="D141" s="146"/>
      <c r="E141" s="3"/>
      <c r="F141" s="196"/>
      <c r="G141" s="5"/>
      <c r="H141" s="176"/>
      <c r="I141" s="1"/>
    </row>
    <row r="146" spans="1:9">
      <c r="A146" s="1"/>
      <c r="B146" s="1"/>
      <c r="C146" s="1"/>
      <c r="D146" s="149"/>
      <c r="I146" s="1"/>
    </row>
    <row r="147" spans="1:9">
      <c r="A147" s="1"/>
      <c r="B147" s="1"/>
      <c r="C147" s="1"/>
      <c r="D147" s="149"/>
      <c r="I147" s="1"/>
    </row>
  </sheetData>
  <mergeCells count="10">
    <mergeCell ref="A1:I10"/>
    <mergeCell ref="A11:I12"/>
    <mergeCell ref="A13:D13"/>
    <mergeCell ref="E13:I14"/>
    <mergeCell ref="A14:D14"/>
    <mergeCell ref="G122:H122"/>
    <mergeCell ref="A15:D15"/>
    <mergeCell ref="A120:H120"/>
    <mergeCell ref="A121:I121"/>
    <mergeCell ref="A119:I119"/>
  </mergeCells>
  <phoneticPr fontId="6" type="noConversion"/>
  <conditionalFormatting sqref="F118:H118 G100 G86 G66 F78:G78 F106:G106 F113:G113 F32:G33 F19:G19 F53:G53 F62:G62 F73:G73 F82:G84 F58:F59 F68:G68 F109:F110 G91:G97 F86:F98 F100:F105">
    <cfRule type="cellIs" dxfId="14" priority="144" stopIfTrue="1" operator="equal">
      <formula>0</formula>
    </cfRule>
  </conditionalFormatting>
  <conditionalFormatting sqref="F116">
    <cfRule type="cellIs" dxfId="13" priority="124" stopIfTrue="1" operator="equal">
      <formula>0</formula>
    </cfRule>
  </conditionalFormatting>
  <conditionalFormatting sqref="F117:H117">
    <cfRule type="cellIs" dxfId="12" priority="120" stopIfTrue="1" operator="equal">
      <formula>0</formula>
    </cfRule>
  </conditionalFormatting>
  <conditionalFormatting sqref="F72:G72">
    <cfRule type="cellIs" dxfId="11" priority="75" stopIfTrue="1" operator="equal">
      <formula>0</formula>
    </cfRule>
  </conditionalFormatting>
  <conditionalFormatting sqref="G55">
    <cfRule type="cellIs" dxfId="10" priority="18" stopIfTrue="1" operator="equal">
      <formula>0</formula>
    </cfRule>
  </conditionalFormatting>
  <conditionalFormatting sqref="F55">
    <cfRule type="cellIs" dxfId="9" priority="17" stopIfTrue="1" operator="equal">
      <formula>0</formula>
    </cfRule>
  </conditionalFormatting>
  <conditionalFormatting sqref="F112">
    <cfRule type="cellIs" dxfId="8" priority="15" stopIfTrue="1" operator="equal">
      <formula>0</formula>
    </cfRule>
  </conditionalFormatting>
  <conditionalFormatting sqref="F56:F57">
    <cfRule type="cellIs" dxfId="7" priority="12" stopIfTrue="1" operator="equal">
      <formula>0</formula>
    </cfRule>
  </conditionalFormatting>
  <conditionalFormatting sqref="F99">
    <cfRule type="cellIs" dxfId="6" priority="11" stopIfTrue="1" operator="equal">
      <formula>0</formula>
    </cfRule>
  </conditionalFormatting>
  <conditionalFormatting sqref="G60">
    <cfRule type="cellIs" dxfId="5" priority="9" stopIfTrue="1" operator="equal">
      <formula>0</formula>
    </cfRule>
  </conditionalFormatting>
  <conditionalFormatting sqref="F60">
    <cfRule type="cellIs" dxfId="4" priority="8" stopIfTrue="1" operator="equal">
      <formula>0</formula>
    </cfRule>
  </conditionalFormatting>
  <conditionalFormatting sqref="F50">
    <cfRule type="cellIs" dxfId="3" priority="4" stopIfTrue="1" operator="equal">
      <formula>0</formula>
    </cfRule>
  </conditionalFormatting>
  <conditionalFormatting sqref="G46">
    <cfRule type="cellIs" dxfId="2" priority="6" stopIfTrue="1" operator="equal">
      <formula>0</formula>
    </cfRule>
  </conditionalFormatting>
  <conditionalFormatting sqref="F46">
    <cfRule type="cellIs" dxfId="1" priority="5" stopIfTrue="1" operator="equal">
      <formula>0</formula>
    </cfRule>
  </conditionalFormatting>
  <conditionalFormatting sqref="F111">
    <cfRule type="cellIs" dxfId="0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60" fitToHeight="15" orientation="portrait" r:id="rId1"/>
  <headerFooter alignWithMargins="0">
    <oddFooter>&amp;R&amp;P</oddFooter>
  </headerFooter>
  <rowBreaks count="2" manualBreakCount="2">
    <brk id="43" max="8" man="1"/>
    <brk id="68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3"/>
  <sheetViews>
    <sheetView view="pageBreakPreview" topLeftCell="A13" zoomScale="80" zoomScaleNormal="100" zoomScaleSheetLayoutView="80" workbookViewId="0">
      <selection activeCell="A18" sqref="A18:J18"/>
    </sheetView>
  </sheetViews>
  <sheetFormatPr defaultColWidth="9" defaultRowHeight="12.75"/>
  <cols>
    <col min="1" max="1" width="4.375" style="11" customWidth="1"/>
    <col min="2" max="2" width="35.5" style="10" customWidth="1"/>
    <col min="3" max="3" width="14.125" style="12" customWidth="1"/>
    <col min="4" max="4" width="8.5" style="13" customWidth="1"/>
    <col min="5" max="5" width="8.625" style="13" customWidth="1"/>
    <col min="6" max="6" width="9" style="9"/>
    <col min="7" max="10" width="9" style="10"/>
    <col min="11" max="11" width="12.75" style="10" bestFit="1" customWidth="1"/>
    <col min="12" max="16384" width="9" style="10"/>
  </cols>
  <sheetData>
    <row r="1" spans="1:19" ht="15" customHeight="1">
      <c r="A1" s="354" t="s">
        <v>93</v>
      </c>
      <c r="B1" s="373"/>
      <c r="C1" s="373"/>
      <c r="D1" s="373"/>
      <c r="E1" s="373"/>
      <c r="F1" s="373"/>
      <c r="G1" s="373"/>
      <c r="H1" s="373"/>
      <c r="I1" s="373"/>
      <c r="J1" s="373"/>
      <c r="K1" s="374"/>
      <c r="L1" s="273"/>
      <c r="M1" s="273"/>
      <c r="N1" s="273"/>
      <c r="O1" s="273"/>
      <c r="P1" s="273"/>
      <c r="Q1" s="273"/>
      <c r="R1" s="273"/>
      <c r="S1" s="273"/>
    </row>
    <row r="2" spans="1:19" s="14" customFormat="1" ht="15" customHeight="1">
      <c r="A2" s="375"/>
      <c r="B2" s="376"/>
      <c r="C2" s="376"/>
      <c r="D2" s="376"/>
      <c r="E2" s="376"/>
      <c r="F2" s="376"/>
      <c r="G2" s="376"/>
      <c r="H2" s="376"/>
      <c r="I2" s="376"/>
      <c r="J2" s="376"/>
      <c r="K2" s="377"/>
      <c r="L2" s="273"/>
      <c r="M2" s="273"/>
      <c r="N2" s="273"/>
      <c r="O2" s="273"/>
      <c r="P2" s="273"/>
      <c r="Q2" s="273"/>
      <c r="R2" s="273"/>
      <c r="S2" s="273"/>
    </row>
    <row r="3" spans="1:19" ht="15" customHeight="1">
      <c r="A3" s="375"/>
      <c r="B3" s="376"/>
      <c r="C3" s="376"/>
      <c r="D3" s="376"/>
      <c r="E3" s="376"/>
      <c r="F3" s="376"/>
      <c r="G3" s="376"/>
      <c r="H3" s="376"/>
      <c r="I3" s="376"/>
      <c r="J3" s="376"/>
      <c r="K3" s="377"/>
      <c r="L3" s="273"/>
      <c r="M3" s="273"/>
      <c r="N3" s="273"/>
      <c r="O3" s="273"/>
      <c r="P3" s="273"/>
      <c r="Q3" s="273"/>
      <c r="R3" s="273"/>
      <c r="S3" s="273"/>
    </row>
    <row r="4" spans="1:19" s="14" customFormat="1" ht="15" customHeight="1">
      <c r="A4" s="375"/>
      <c r="B4" s="376"/>
      <c r="C4" s="376"/>
      <c r="D4" s="376"/>
      <c r="E4" s="376"/>
      <c r="F4" s="376"/>
      <c r="G4" s="376"/>
      <c r="H4" s="376"/>
      <c r="I4" s="376"/>
      <c r="J4" s="376"/>
      <c r="K4" s="377"/>
      <c r="L4" s="273"/>
      <c r="M4" s="273"/>
      <c r="N4" s="273"/>
      <c r="O4" s="273"/>
      <c r="P4" s="273"/>
      <c r="Q4" s="273"/>
      <c r="R4" s="273"/>
      <c r="S4" s="273"/>
    </row>
    <row r="5" spans="1:19" s="14" customFormat="1" ht="15" customHeight="1">
      <c r="A5" s="375"/>
      <c r="B5" s="376"/>
      <c r="C5" s="376"/>
      <c r="D5" s="376"/>
      <c r="E5" s="376"/>
      <c r="F5" s="376"/>
      <c r="G5" s="376"/>
      <c r="H5" s="376"/>
      <c r="I5" s="376"/>
      <c r="J5" s="376"/>
      <c r="K5" s="377"/>
      <c r="L5" s="273"/>
      <c r="M5" s="273"/>
      <c r="N5" s="273"/>
      <c r="O5" s="273"/>
      <c r="P5" s="273"/>
      <c r="Q5" s="273"/>
      <c r="R5" s="273"/>
      <c r="S5" s="273"/>
    </row>
    <row r="6" spans="1:19" s="14" customFormat="1" ht="15" customHeight="1">
      <c r="A6" s="375"/>
      <c r="B6" s="376"/>
      <c r="C6" s="376"/>
      <c r="D6" s="376"/>
      <c r="E6" s="376"/>
      <c r="F6" s="376"/>
      <c r="G6" s="376"/>
      <c r="H6" s="376"/>
      <c r="I6" s="376"/>
      <c r="J6" s="376"/>
      <c r="K6" s="377"/>
      <c r="L6" s="273"/>
      <c r="M6" s="273"/>
      <c r="N6" s="273"/>
      <c r="O6" s="273"/>
      <c r="P6" s="273"/>
      <c r="Q6" s="273"/>
      <c r="R6" s="273"/>
      <c r="S6" s="273"/>
    </row>
    <row r="7" spans="1:19" ht="15" customHeight="1">
      <c r="A7" s="375"/>
      <c r="B7" s="376"/>
      <c r="C7" s="376"/>
      <c r="D7" s="376"/>
      <c r="E7" s="376"/>
      <c r="F7" s="376"/>
      <c r="G7" s="376"/>
      <c r="H7" s="376"/>
      <c r="I7" s="376"/>
      <c r="J7" s="376"/>
      <c r="K7" s="377"/>
      <c r="L7" s="273"/>
      <c r="M7" s="273"/>
      <c r="N7" s="273"/>
      <c r="O7" s="273"/>
      <c r="P7" s="273"/>
      <c r="Q7" s="273"/>
      <c r="R7" s="273"/>
      <c r="S7" s="273"/>
    </row>
    <row r="8" spans="1:19" s="14" customFormat="1" ht="15" customHeight="1">
      <c r="A8" s="375"/>
      <c r="B8" s="376"/>
      <c r="C8" s="376"/>
      <c r="D8" s="376"/>
      <c r="E8" s="376"/>
      <c r="F8" s="376"/>
      <c r="G8" s="376"/>
      <c r="H8" s="376"/>
      <c r="I8" s="376"/>
      <c r="J8" s="376"/>
      <c r="K8" s="377"/>
      <c r="L8" s="273"/>
      <c r="M8" s="273"/>
      <c r="N8" s="273"/>
      <c r="O8" s="273"/>
      <c r="P8" s="273"/>
      <c r="Q8" s="273"/>
      <c r="R8" s="273"/>
      <c r="S8" s="273"/>
    </row>
    <row r="9" spans="1:19" s="14" customFormat="1" ht="15" customHeight="1">
      <c r="A9" s="375"/>
      <c r="B9" s="376"/>
      <c r="C9" s="376"/>
      <c r="D9" s="376"/>
      <c r="E9" s="376"/>
      <c r="F9" s="376"/>
      <c r="G9" s="376"/>
      <c r="H9" s="376"/>
      <c r="I9" s="376"/>
      <c r="J9" s="376"/>
      <c r="K9" s="377"/>
      <c r="L9" s="273"/>
      <c r="M9" s="273"/>
      <c r="N9" s="273"/>
      <c r="O9" s="273"/>
      <c r="P9" s="273"/>
      <c r="Q9" s="273"/>
      <c r="R9" s="273"/>
      <c r="S9" s="273"/>
    </row>
    <row r="10" spans="1:19" s="14" customFormat="1" ht="15" customHeight="1" thickBot="1">
      <c r="A10" s="378"/>
      <c r="B10" s="379"/>
      <c r="C10" s="379"/>
      <c r="D10" s="379"/>
      <c r="E10" s="379"/>
      <c r="F10" s="379"/>
      <c r="G10" s="379"/>
      <c r="H10" s="379"/>
      <c r="I10" s="379"/>
      <c r="J10" s="379"/>
      <c r="K10" s="380"/>
      <c r="L10" s="273"/>
      <c r="M10" s="273"/>
      <c r="N10" s="273"/>
      <c r="O10" s="273"/>
      <c r="P10" s="273"/>
      <c r="Q10" s="273"/>
      <c r="R10" s="273"/>
      <c r="S10" s="273"/>
    </row>
    <row r="11" spans="1:19" s="53" customFormat="1" ht="15" customHeight="1">
      <c r="A11" s="381" t="s">
        <v>23</v>
      </c>
      <c r="B11" s="382"/>
      <c r="C11" s="382"/>
      <c r="D11" s="382"/>
      <c r="E11" s="382"/>
      <c r="F11" s="382"/>
      <c r="G11" s="382"/>
      <c r="H11" s="382"/>
      <c r="I11" s="382"/>
      <c r="J11" s="382"/>
      <c r="K11" s="383"/>
      <c r="L11" s="274"/>
      <c r="M11" s="274"/>
      <c r="N11" s="274"/>
      <c r="O11" s="274"/>
      <c r="P11" s="274"/>
      <c r="Q11" s="274"/>
      <c r="R11" s="274"/>
      <c r="S11" s="274"/>
    </row>
    <row r="12" spans="1:19" s="6" customFormat="1" ht="15" customHeight="1">
      <c r="A12" s="384"/>
      <c r="B12" s="385"/>
      <c r="C12" s="385"/>
      <c r="D12" s="385"/>
      <c r="E12" s="385"/>
      <c r="F12" s="385"/>
      <c r="G12" s="385"/>
      <c r="H12" s="385"/>
      <c r="I12" s="385"/>
      <c r="J12" s="385"/>
      <c r="K12" s="386"/>
      <c r="L12" s="274"/>
      <c r="M12" s="274"/>
      <c r="N12" s="274"/>
      <c r="O12" s="274"/>
      <c r="P12" s="274"/>
      <c r="Q12" s="274"/>
      <c r="R12" s="274"/>
      <c r="S12" s="274"/>
    </row>
    <row r="13" spans="1:19" s="53" customFormat="1" ht="15" customHeight="1" thickBot="1">
      <c r="A13" s="387"/>
      <c r="B13" s="388"/>
      <c r="C13" s="388"/>
      <c r="D13" s="388"/>
      <c r="E13" s="388"/>
      <c r="F13" s="388"/>
      <c r="G13" s="388"/>
      <c r="H13" s="388"/>
      <c r="I13" s="388"/>
      <c r="J13" s="388"/>
      <c r="K13" s="389"/>
      <c r="L13" s="274"/>
      <c r="M13" s="274"/>
      <c r="N13" s="274"/>
      <c r="O13" s="274"/>
      <c r="P13" s="274"/>
      <c r="Q13" s="274"/>
      <c r="R13" s="274"/>
      <c r="S13" s="274"/>
    </row>
    <row r="14" spans="1:19" s="6" customFormat="1" ht="10.5" customHeight="1">
      <c r="A14" s="275"/>
      <c r="B14" s="276"/>
      <c r="C14" s="276"/>
      <c r="D14" s="276"/>
      <c r="E14" s="276"/>
      <c r="F14" s="277"/>
      <c r="G14" s="278"/>
      <c r="H14" s="279"/>
      <c r="I14" s="278"/>
      <c r="J14" s="279"/>
      <c r="K14" s="280"/>
      <c r="L14" s="35"/>
      <c r="M14" s="36"/>
      <c r="N14" s="35"/>
      <c r="O14" s="36"/>
      <c r="P14" s="35"/>
      <c r="Q14" s="36"/>
      <c r="R14" s="37"/>
      <c r="S14" s="37"/>
    </row>
    <row r="15" spans="1:19" s="6" customFormat="1" ht="14.25" customHeight="1">
      <c r="A15" s="393" t="s">
        <v>127</v>
      </c>
      <c r="B15" s="394"/>
      <c r="C15" s="394"/>
      <c r="D15" s="394"/>
      <c r="E15" s="394"/>
      <c r="F15" s="394"/>
      <c r="G15" s="394"/>
      <c r="H15" s="394"/>
      <c r="I15" s="394"/>
      <c r="J15" s="394"/>
      <c r="K15" s="282"/>
      <c r="L15" s="281"/>
      <c r="M15" s="281"/>
      <c r="N15" s="281"/>
      <c r="O15" s="281"/>
      <c r="P15" s="35"/>
      <c r="Q15" s="36"/>
      <c r="R15" s="37"/>
      <c r="S15" s="37"/>
    </row>
    <row r="16" spans="1:19" s="6" customFormat="1" ht="14.25" customHeight="1">
      <c r="A16" s="393" t="s">
        <v>129</v>
      </c>
      <c r="B16" s="394"/>
      <c r="C16" s="394"/>
      <c r="D16" s="394"/>
      <c r="E16" s="394"/>
      <c r="F16" s="394"/>
      <c r="G16" s="394"/>
      <c r="H16" s="394"/>
      <c r="I16" s="394"/>
      <c r="J16" s="394"/>
      <c r="K16" s="282"/>
      <c r="L16" s="281"/>
      <c r="M16" s="281"/>
      <c r="N16" s="281"/>
      <c r="O16" s="281"/>
      <c r="P16" s="35"/>
      <c r="Q16" s="36"/>
      <c r="R16" s="37"/>
      <c r="S16" s="37"/>
    </row>
    <row r="17" spans="1:22" s="53" customFormat="1">
      <c r="A17" s="393" t="str">
        <f>'Planilha Orçamentaria '!A15:D15</f>
        <v xml:space="preserve"> Base de Preços:  SINAPI-AM Preço 06/16 Data de refência técnica: 19/07/2018 - TCPO14 01/16 - SEINFRA</v>
      </c>
      <c r="B17" s="394"/>
      <c r="C17" s="394"/>
      <c r="D17" s="394"/>
      <c r="E17" s="394"/>
      <c r="F17" s="394"/>
      <c r="G17" s="394"/>
      <c r="H17" s="394"/>
      <c r="I17" s="394"/>
      <c r="J17" s="394"/>
      <c r="K17" s="282"/>
      <c r="L17" s="281"/>
      <c r="M17" s="281"/>
      <c r="N17" s="281"/>
      <c r="O17" s="281"/>
      <c r="P17" s="51"/>
      <c r="Q17" s="52"/>
      <c r="R17" s="15"/>
      <c r="S17" s="15"/>
      <c r="T17" s="316"/>
      <c r="U17" s="316"/>
      <c r="V17" s="316"/>
    </row>
    <row r="18" spans="1:22" s="53" customFormat="1" ht="15.75" customHeight="1">
      <c r="A18" s="393" t="s">
        <v>128</v>
      </c>
      <c r="B18" s="394"/>
      <c r="C18" s="394"/>
      <c r="D18" s="394"/>
      <c r="E18" s="394"/>
      <c r="F18" s="394"/>
      <c r="G18" s="394"/>
      <c r="H18" s="394"/>
      <c r="I18" s="394"/>
      <c r="J18" s="394"/>
      <c r="K18" s="282"/>
      <c r="L18" s="281"/>
      <c r="M18" s="281"/>
      <c r="N18" s="281"/>
      <c r="O18" s="281"/>
      <c r="P18" s="51"/>
      <c r="Q18" s="52"/>
      <c r="R18" s="15"/>
      <c r="S18" s="15"/>
      <c r="T18" s="316"/>
      <c r="U18" s="316"/>
      <c r="V18" s="316"/>
    </row>
    <row r="19" spans="1:22" s="6" customFormat="1" ht="10.5" customHeight="1" thickBot="1">
      <c r="A19" s="319"/>
      <c r="B19" s="31"/>
      <c r="C19" s="283"/>
      <c r="D19" s="283"/>
      <c r="E19" s="284"/>
      <c r="F19" s="285"/>
      <c r="G19" s="286"/>
      <c r="H19" s="287"/>
      <c r="I19" s="286"/>
      <c r="J19" s="287"/>
      <c r="K19" s="288"/>
      <c r="L19" s="35"/>
      <c r="M19" s="36"/>
      <c r="N19" s="35"/>
      <c r="O19" s="36"/>
      <c r="P19" s="35"/>
      <c r="Q19" s="36"/>
      <c r="R19" s="37"/>
      <c r="S19" s="37"/>
      <c r="T19" s="125"/>
      <c r="U19" s="125"/>
      <c r="V19" s="125"/>
    </row>
    <row r="20" spans="1:22" s="26" customFormat="1" ht="12.75" customHeight="1">
      <c r="A20" s="38"/>
      <c r="B20" s="39"/>
      <c r="C20" s="390" t="s">
        <v>14</v>
      </c>
      <c r="D20" s="390" t="s">
        <v>15</v>
      </c>
      <c r="E20" s="395" t="s">
        <v>16</v>
      </c>
      <c r="F20" s="396"/>
      <c r="G20" s="395" t="s">
        <v>17</v>
      </c>
      <c r="H20" s="396"/>
      <c r="I20" s="395" t="s">
        <v>18</v>
      </c>
      <c r="J20" s="396"/>
      <c r="K20" s="396"/>
      <c r="L20" s="402"/>
      <c r="M20" s="402"/>
      <c r="N20" s="402"/>
      <c r="O20" s="402"/>
      <c r="P20" s="402"/>
      <c r="Q20" s="402"/>
      <c r="R20" s="402"/>
      <c r="S20" s="402"/>
      <c r="T20" s="317"/>
      <c r="U20" s="317"/>
      <c r="V20" s="317"/>
    </row>
    <row r="21" spans="1:22" ht="13.5" thickBot="1">
      <c r="A21" s="126" t="s">
        <v>6</v>
      </c>
      <c r="B21" s="127"/>
      <c r="C21" s="391"/>
      <c r="D21" s="391"/>
      <c r="E21" s="397"/>
      <c r="F21" s="398"/>
      <c r="G21" s="397"/>
      <c r="H21" s="398"/>
      <c r="I21" s="397"/>
      <c r="J21" s="398"/>
      <c r="K21" s="398"/>
      <c r="L21" s="402"/>
      <c r="M21" s="402"/>
      <c r="N21" s="402"/>
      <c r="O21" s="402"/>
      <c r="P21" s="402"/>
      <c r="Q21" s="402"/>
      <c r="R21" s="402"/>
      <c r="S21" s="402"/>
      <c r="T21" s="298"/>
      <c r="U21" s="298"/>
      <c r="V21" s="298"/>
    </row>
    <row r="22" spans="1:22" ht="13.5" thickBot="1">
      <c r="A22" s="289"/>
      <c r="B22" s="290"/>
      <c r="C22" s="392"/>
      <c r="D22" s="392"/>
      <c r="E22" s="117" t="s">
        <v>19</v>
      </c>
      <c r="F22" s="117" t="s">
        <v>20</v>
      </c>
      <c r="G22" s="117" t="s">
        <v>19</v>
      </c>
      <c r="H22" s="117" t="s">
        <v>20</v>
      </c>
      <c r="I22" s="117" t="s">
        <v>19</v>
      </c>
      <c r="J22" s="117" t="s">
        <v>20</v>
      </c>
      <c r="K22" s="216"/>
      <c r="L22" s="268"/>
      <c r="M22" s="268"/>
      <c r="N22" s="268"/>
      <c r="O22" s="268"/>
      <c r="P22" s="268"/>
      <c r="Q22" s="268"/>
      <c r="R22" s="226"/>
      <c r="S22" s="226"/>
      <c r="T22" s="298"/>
      <c r="U22" s="298"/>
      <c r="V22" s="298"/>
    </row>
    <row r="23" spans="1:22">
      <c r="A23" s="291">
        <v>1</v>
      </c>
      <c r="B23" s="292" t="str">
        <f>'Planilha Orçamentaria '!D17</f>
        <v>INSTALAÇÃO DE CANTEIRO DE OBRA</v>
      </c>
      <c r="C23" s="293">
        <f>'Planilha Orçamentaria '!I17</f>
        <v>0</v>
      </c>
      <c r="D23" s="219" t="e">
        <f t="shared" ref="D23:D34" si="0">C23/$C$36</f>
        <v>#DIV/0!</v>
      </c>
      <c r="E23" s="119">
        <v>100</v>
      </c>
      <c r="F23" s="27">
        <f t="shared" ref="F23:F34" si="1">E23</f>
        <v>100</v>
      </c>
      <c r="G23" s="119"/>
      <c r="H23" s="27">
        <f t="shared" ref="H23:H34" si="2">F23+G23</f>
        <v>100</v>
      </c>
      <c r="I23" s="119"/>
      <c r="J23" s="27">
        <f t="shared" ref="J23:J34" si="3">H23+I23</f>
        <v>100</v>
      </c>
      <c r="K23" s="27"/>
      <c r="L23" s="227"/>
      <c r="M23" s="227"/>
      <c r="N23" s="227"/>
      <c r="O23" s="227"/>
      <c r="P23" s="227"/>
      <c r="Q23" s="227"/>
      <c r="R23" s="227"/>
      <c r="S23" s="227"/>
      <c r="T23" s="298"/>
      <c r="U23" s="298"/>
      <c r="V23" s="298"/>
    </row>
    <row r="24" spans="1:22">
      <c r="A24" s="225">
        <v>2</v>
      </c>
      <c r="B24" s="222" t="str">
        <f>'Planilha Orçamentaria '!D21</f>
        <v xml:space="preserve">DEMOLIÇÕES E RETIRADAS </v>
      </c>
      <c r="C24" s="224">
        <f>'Planilha Orçamentaria '!I21</f>
        <v>0</v>
      </c>
      <c r="D24" s="220" t="e">
        <f t="shared" si="0"/>
        <v>#DIV/0!</v>
      </c>
      <c r="E24" s="28">
        <v>100</v>
      </c>
      <c r="F24" s="29">
        <f t="shared" si="1"/>
        <v>100</v>
      </c>
      <c r="G24" s="28"/>
      <c r="H24" s="29">
        <f t="shared" si="2"/>
        <v>100</v>
      </c>
      <c r="I24" s="28"/>
      <c r="J24" s="29">
        <f t="shared" si="3"/>
        <v>100</v>
      </c>
      <c r="K24" s="29"/>
      <c r="L24" s="227"/>
      <c r="M24" s="227"/>
      <c r="N24" s="227"/>
      <c r="O24" s="227"/>
      <c r="P24" s="227"/>
      <c r="Q24" s="227"/>
      <c r="R24" s="227"/>
      <c r="S24" s="227"/>
    </row>
    <row r="25" spans="1:22">
      <c r="A25" s="291">
        <v>3</v>
      </c>
      <c r="B25" s="222" t="str">
        <f>'Planilha Orçamentaria '!D34</f>
        <v>INFRA-ESTRUTURA</v>
      </c>
      <c r="C25" s="223">
        <f>'Planilha Orçamentaria '!I34</f>
        <v>0</v>
      </c>
      <c r="D25" s="220" t="e">
        <f t="shared" si="0"/>
        <v>#DIV/0!</v>
      </c>
      <c r="E25" s="28">
        <v>100</v>
      </c>
      <c r="F25" s="29">
        <f t="shared" si="1"/>
        <v>100</v>
      </c>
      <c r="G25" s="28"/>
      <c r="H25" s="29">
        <f t="shared" si="2"/>
        <v>100</v>
      </c>
      <c r="I25" s="28"/>
      <c r="J25" s="29">
        <f t="shared" si="3"/>
        <v>100</v>
      </c>
      <c r="K25" s="29"/>
      <c r="L25" s="227"/>
      <c r="M25" s="227"/>
      <c r="N25" s="227"/>
      <c r="O25" s="227"/>
      <c r="P25" s="227"/>
      <c r="Q25" s="227"/>
      <c r="R25" s="227"/>
      <c r="S25" s="227"/>
    </row>
    <row r="26" spans="1:22">
      <c r="A26" s="225">
        <v>4</v>
      </c>
      <c r="B26" s="222" t="str">
        <f>'Planilha Orçamentaria '!D43</f>
        <v>FUNDAÇÃO</v>
      </c>
      <c r="C26" s="223">
        <f>'Planilha Orçamentaria '!I43</f>
        <v>0</v>
      </c>
      <c r="D26" s="220" t="e">
        <f t="shared" si="0"/>
        <v>#DIV/0!</v>
      </c>
      <c r="E26" s="28">
        <v>100</v>
      </c>
      <c r="F26" s="29">
        <f t="shared" si="1"/>
        <v>100</v>
      </c>
      <c r="G26" s="28"/>
      <c r="H26" s="29">
        <f t="shared" si="2"/>
        <v>100</v>
      </c>
      <c r="I26" s="28"/>
      <c r="J26" s="29">
        <f t="shared" si="3"/>
        <v>100</v>
      </c>
      <c r="K26" s="29"/>
      <c r="L26" s="227"/>
      <c r="M26" s="227"/>
      <c r="N26" s="227"/>
      <c r="O26" s="227"/>
      <c r="P26" s="227"/>
      <c r="Q26" s="227"/>
      <c r="R26" s="227"/>
      <c r="S26" s="227"/>
    </row>
    <row r="27" spans="1:22">
      <c r="A27" s="291">
        <v>5</v>
      </c>
      <c r="B27" s="222" t="str">
        <f>'Planilha Orçamentaria '!D54</f>
        <v>PAVIMENTAÇÃO</v>
      </c>
      <c r="C27" s="223">
        <f>'Planilha Orçamentaria '!I54</f>
        <v>0</v>
      </c>
      <c r="D27" s="220" t="e">
        <f t="shared" si="0"/>
        <v>#DIV/0!</v>
      </c>
      <c r="E27" s="28">
        <v>20</v>
      </c>
      <c r="F27" s="29">
        <f t="shared" si="1"/>
        <v>20</v>
      </c>
      <c r="G27" s="28">
        <v>80</v>
      </c>
      <c r="H27" s="29">
        <f t="shared" si="2"/>
        <v>100</v>
      </c>
      <c r="I27" s="28"/>
      <c r="J27" s="29">
        <f t="shared" si="3"/>
        <v>100</v>
      </c>
      <c r="K27" s="29"/>
      <c r="L27" s="227"/>
      <c r="M27" s="227"/>
      <c r="N27" s="227"/>
      <c r="O27" s="227"/>
      <c r="P27" s="227"/>
      <c r="Q27" s="227"/>
      <c r="R27" s="227"/>
      <c r="S27" s="227"/>
    </row>
    <row r="28" spans="1:22">
      <c r="A28" s="225">
        <v>6</v>
      </c>
      <c r="B28" s="222" t="str">
        <f>'Planilha Orçamentaria '!D63</f>
        <v>ACABAMENTOS</v>
      </c>
      <c r="C28" s="223">
        <f>'Planilha Orçamentaria '!I63</f>
        <v>0</v>
      </c>
      <c r="D28" s="220" t="e">
        <f t="shared" si="0"/>
        <v>#DIV/0!</v>
      </c>
      <c r="E28" s="28"/>
      <c r="F28" s="29">
        <f t="shared" si="1"/>
        <v>0</v>
      </c>
      <c r="G28" s="28">
        <v>100</v>
      </c>
      <c r="H28" s="29">
        <f t="shared" si="2"/>
        <v>100</v>
      </c>
      <c r="I28" s="28"/>
      <c r="J28" s="29">
        <f t="shared" si="3"/>
        <v>100</v>
      </c>
      <c r="K28" s="29"/>
      <c r="L28" s="227"/>
      <c r="M28" s="227"/>
      <c r="N28" s="227"/>
      <c r="O28" s="227"/>
      <c r="P28" s="227"/>
      <c r="Q28" s="227"/>
      <c r="R28" s="227"/>
      <c r="S28" s="227"/>
    </row>
    <row r="29" spans="1:22">
      <c r="A29" s="291">
        <v>7</v>
      </c>
      <c r="B29" s="222" t="str">
        <f>'Planilha Orçamentaria '!D69</f>
        <v>ESTRUTURA METÁLICA</v>
      </c>
      <c r="C29" s="223">
        <f>'Planilha Orçamentaria '!I69</f>
        <v>0</v>
      </c>
      <c r="D29" s="220" t="e">
        <f t="shared" si="0"/>
        <v>#DIV/0!</v>
      </c>
      <c r="E29" s="28"/>
      <c r="F29" s="29">
        <f t="shared" si="1"/>
        <v>0</v>
      </c>
      <c r="G29" s="28">
        <v>20</v>
      </c>
      <c r="H29" s="29">
        <f t="shared" si="2"/>
        <v>20</v>
      </c>
      <c r="I29" s="28">
        <v>80</v>
      </c>
      <c r="J29" s="29">
        <f t="shared" si="3"/>
        <v>100</v>
      </c>
      <c r="K29" s="29"/>
      <c r="L29" s="227"/>
      <c r="M29" s="227"/>
      <c r="N29" s="227"/>
      <c r="O29" s="227"/>
      <c r="P29" s="227"/>
      <c r="Q29" s="227"/>
      <c r="R29" s="227"/>
      <c r="S29" s="227"/>
    </row>
    <row r="30" spans="1:22">
      <c r="A30" s="225">
        <v>8</v>
      </c>
      <c r="B30" s="222" t="str">
        <f>'Planilha Orçamentaria '!D74</f>
        <v xml:space="preserve">PINTURA </v>
      </c>
      <c r="C30" s="223">
        <f>'Planilha Orçamentaria '!I74</f>
        <v>0</v>
      </c>
      <c r="D30" s="220" t="e">
        <f t="shared" si="0"/>
        <v>#DIV/0!</v>
      </c>
      <c r="E30" s="28"/>
      <c r="F30" s="29">
        <f t="shared" si="1"/>
        <v>0</v>
      </c>
      <c r="G30" s="28"/>
      <c r="H30" s="29">
        <f t="shared" si="2"/>
        <v>0</v>
      </c>
      <c r="I30" s="28">
        <v>100</v>
      </c>
      <c r="J30" s="29">
        <f t="shared" si="3"/>
        <v>100</v>
      </c>
      <c r="K30" s="29"/>
      <c r="L30" s="227"/>
      <c r="M30" s="227"/>
      <c r="N30" s="227"/>
      <c r="O30" s="227"/>
      <c r="P30" s="227"/>
      <c r="Q30" s="227"/>
      <c r="R30" s="227"/>
      <c r="S30" s="227"/>
    </row>
    <row r="31" spans="1:22">
      <c r="A31" s="291">
        <v>9</v>
      </c>
      <c r="B31" s="222" t="str">
        <f>'Planilha Orçamentaria '!D80</f>
        <v>ACESSIBILIDADE</v>
      </c>
      <c r="C31" s="223">
        <f>'Planilha Orçamentaria '!I80</f>
        <v>0</v>
      </c>
      <c r="D31" s="220" t="e">
        <f t="shared" si="0"/>
        <v>#DIV/0!</v>
      </c>
      <c r="E31" s="28"/>
      <c r="F31" s="29">
        <f t="shared" si="1"/>
        <v>0</v>
      </c>
      <c r="G31" s="28"/>
      <c r="H31" s="29">
        <f t="shared" si="2"/>
        <v>0</v>
      </c>
      <c r="I31" s="28">
        <v>100</v>
      </c>
      <c r="J31" s="29">
        <f t="shared" si="3"/>
        <v>100</v>
      </c>
      <c r="K31" s="29"/>
      <c r="L31" s="227"/>
      <c r="M31" s="227"/>
      <c r="N31" s="227"/>
      <c r="O31" s="227"/>
      <c r="P31" s="227"/>
      <c r="Q31" s="227"/>
      <c r="R31" s="227"/>
      <c r="S31" s="227"/>
    </row>
    <row r="32" spans="1:22" ht="25.5">
      <c r="A32" s="225">
        <v>10</v>
      </c>
      <c r="B32" s="222" t="str">
        <f>'Planilha Orçamentaria '!D85</f>
        <v>INSTALAÇÕES SISTEMAS ELÉTRICOS E ELETRÔNICOS 127/220V</v>
      </c>
      <c r="C32" s="223">
        <f>'Planilha Orçamentaria '!I85</f>
        <v>0</v>
      </c>
      <c r="D32" s="220" t="e">
        <f t="shared" si="0"/>
        <v>#DIV/0!</v>
      </c>
      <c r="E32" s="217"/>
      <c r="F32" s="218">
        <f t="shared" si="1"/>
        <v>0</v>
      </c>
      <c r="G32" s="217">
        <v>10</v>
      </c>
      <c r="H32" s="218">
        <f t="shared" si="2"/>
        <v>10</v>
      </c>
      <c r="I32" s="217">
        <v>90</v>
      </c>
      <c r="J32" s="218">
        <f t="shared" si="3"/>
        <v>100</v>
      </c>
      <c r="K32" s="218"/>
      <c r="L32" s="227"/>
      <c r="M32" s="227"/>
      <c r="N32" s="227"/>
      <c r="O32" s="227"/>
      <c r="P32" s="227"/>
      <c r="Q32" s="227"/>
      <c r="R32" s="227"/>
      <c r="S32" s="227"/>
    </row>
    <row r="33" spans="1:19" ht="25.5">
      <c r="A33" s="291">
        <v>11</v>
      </c>
      <c r="B33" s="222" t="str">
        <f>'Planilha Orçamentaria '!D108</f>
        <v>INSTALAÇÕES SISTEMAS HIDRÁULICOS E SANITÁRIOS</v>
      </c>
      <c r="C33" s="223">
        <f>'Planilha Orçamentaria '!I108</f>
        <v>0</v>
      </c>
      <c r="D33" s="220" t="e">
        <f t="shared" si="0"/>
        <v>#DIV/0!</v>
      </c>
      <c r="E33" s="28">
        <v>100</v>
      </c>
      <c r="F33" s="29">
        <f t="shared" si="1"/>
        <v>100</v>
      </c>
      <c r="G33" s="28"/>
      <c r="H33" s="29">
        <f t="shared" si="2"/>
        <v>100</v>
      </c>
      <c r="I33" s="28"/>
      <c r="J33" s="29">
        <f t="shared" si="3"/>
        <v>100</v>
      </c>
      <c r="K33" s="29"/>
      <c r="L33" s="227"/>
      <c r="M33" s="227"/>
      <c r="N33" s="227"/>
      <c r="O33" s="227"/>
      <c r="P33" s="227"/>
      <c r="Q33" s="227"/>
      <c r="R33" s="227"/>
      <c r="S33" s="227"/>
    </row>
    <row r="34" spans="1:19" ht="13.5" thickBot="1">
      <c r="A34" s="225">
        <v>12</v>
      </c>
      <c r="B34" s="222" t="str">
        <f>'Planilha Orçamentaria '!D115</f>
        <v>SERVIÇOS FINAIS</v>
      </c>
      <c r="C34" s="223">
        <f>'Planilha Orçamentaria '!I115</f>
        <v>0</v>
      </c>
      <c r="D34" s="220" t="e">
        <f t="shared" si="0"/>
        <v>#DIV/0!</v>
      </c>
      <c r="E34" s="28"/>
      <c r="F34" s="29">
        <f t="shared" si="1"/>
        <v>0</v>
      </c>
      <c r="G34" s="28"/>
      <c r="H34" s="29">
        <f t="shared" si="2"/>
        <v>0</v>
      </c>
      <c r="I34" s="28">
        <v>100</v>
      </c>
      <c r="J34" s="29">
        <f t="shared" si="3"/>
        <v>100</v>
      </c>
      <c r="K34" s="29"/>
      <c r="L34" s="227"/>
      <c r="M34" s="227"/>
      <c r="N34" s="227"/>
      <c r="O34" s="227"/>
      <c r="P34" s="227"/>
      <c r="Q34" s="227"/>
      <c r="R34" s="227"/>
      <c r="S34" s="227"/>
    </row>
    <row r="35" spans="1:19" ht="13.5" thickBot="1">
      <c r="A35" s="128"/>
      <c r="B35" s="129"/>
      <c r="C35" s="221">
        <f>SUM(C23:C34)</f>
        <v>0</v>
      </c>
      <c r="D35" s="30"/>
      <c r="E35" s="118"/>
      <c r="F35" s="118"/>
      <c r="G35" s="118"/>
      <c r="H35" s="118"/>
      <c r="I35" s="118"/>
      <c r="J35" s="118"/>
      <c r="K35" s="120"/>
      <c r="L35" s="227"/>
      <c r="M35" s="227"/>
      <c r="N35" s="227"/>
      <c r="O35" s="227"/>
      <c r="P35" s="227"/>
      <c r="Q35" s="227"/>
      <c r="R35" s="227"/>
      <c r="S35" s="227"/>
    </row>
    <row r="36" spans="1:19" ht="15" customHeight="1" thickBot="1">
      <c r="A36" s="16"/>
      <c r="B36" s="17" t="s">
        <v>21</v>
      </c>
      <c r="C36" s="18">
        <f>C35</f>
        <v>0</v>
      </c>
      <c r="D36" s="19" t="e">
        <f>SUM(D23:D34)</f>
        <v>#DIV/0!</v>
      </c>
      <c r="E36" s="20" t="e">
        <f>SUMPRODUCT(E23:E34,$D$23:$D$34)/100</f>
        <v>#DIV/0!</v>
      </c>
      <c r="F36" s="21" t="e">
        <f>E36</f>
        <v>#DIV/0!</v>
      </c>
      <c r="G36" s="20" t="e">
        <f>SUMPRODUCT(G23:G34,$D$23:$D$34)/100</f>
        <v>#DIV/0!</v>
      </c>
      <c r="H36" s="22" t="e">
        <f>F36+G36</f>
        <v>#DIV/0!</v>
      </c>
      <c r="I36" s="20" t="e">
        <f>SUMPRODUCT(I23:I34,$D$23:$D$34)/100</f>
        <v>#DIV/0!</v>
      </c>
      <c r="J36" s="22" t="e">
        <f>H36+I36</f>
        <v>#DIV/0!</v>
      </c>
      <c r="K36" s="22"/>
      <c r="L36" s="228"/>
      <c r="M36" s="229"/>
      <c r="N36" s="228"/>
      <c r="O36" s="229"/>
      <c r="P36" s="228"/>
      <c r="Q36" s="229"/>
      <c r="R36" s="230"/>
      <c r="S36" s="229"/>
    </row>
    <row r="37" spans="1:19" ht="13.5" thickBot="1">
      <c r="A37" s="23"/>
      <c r="B37" s="24" t="s">
        <v>22</v>
      </c>
      <c r="C37" s="25"/>
      <c r="D37" s="320"/>
      <c r="E37" s="400" t="e">
        <f>E36*$C$36</f>
        <v>#DIV/0!</v>
      </c>
      <c r="F37" s="401"/>
      <c r="G37" s="400" t="e">
        <f>G36*$C$36</f>
        <v>#DIV/0!</v>
      </c>
      <c r="H37" s="401"/>
      <c r="I37" s="400" t="e">
        <f>I36*$C$36</f>
        <v>#DIV/0!</v>
      </c>
      <c r="J37" s="401"/>
      <c r="K37" s="321" t="e">
        <f>E37+G37+I37</f>
        <v>#DIV/0!</v>
      </c>
      <c r="L37" s="399"/>
      <c r="M37" s="399"/>
      <c r="N37" s="399"/>
      <c r="O37" s="399"/>
      <c r="P37" s="399"/>
      <c r="Q37" s="399"/>
      <c r="R37" s="399"/>
      <c r="S37" s="399"/>
    </row>
    <row r="38" spans="1:19" ht="13.5" thickBot="1">
      <c r="A38" s="23"/>
      <c r="B38" s="121"/>
      <c r="C38" s="122"/>
      <c r="D38" s="208"/>
      <c r="E38" s="123"/>
      <c r="F38" s="123"/>
      <c r="G38" s="123"/>
      <c r="H38" s="123"/>
      <c r="I38" s="123"/>
      <c r="J38" s="123"/>
      <c r="K38" s="124"/>
      <c r="L38" s="269"/>
      <c r="M38" s="269"/>
      <c r="N38" s="269"/>
      <c r="O38" s="269"/>
      <c r="P38" s="269"/>
      <c r="Q38" s="269"/>
      <c r="R38" s="403"/>
      <c r="S38" s="403"/>
    </row>
    <row r="39" spans="1:19">
      <c r="A39" s="295"/>
      <c r="B39" s="295"/>
      <c r="C39" s="318"/>
      <c r="D39" s="295"/>
      <c r="E39" s="295"/>
      <c r="F39" s="296"/>
      <c r="G39" s="296"/>
      <c r="H39" s="297"/>
      <c r="I39" s="296"/>
      <c r="J39" s="297"/>
      <c r="K39" s="297"/>
      <c r="L39" s="46"/>
      <c r="M39" s="47"/>
      <c r="N39" s="46"/>
      <c r="O39" s="47"/>
      <c r="P39" s="46"/>
      <c r="Q39" s="47"/>
      <c r="R39" s="6"/>
      <c r="S39" s="6"/>
    </row>
    <row r="40" spans="1:19">
      <c r="A40" s="295"/>
      <c r="B40" s="295"/>
      <c r="C40" s="270"/>
      <c r="D40" s="295"/>
      <c r="E40" s="295"/>
      <c r="F40" s="296"/>
      <c r="G40" s="296"/>
      <c r="H40" s="297"/>
      <c r="I40" s="296"/>
      <c r="J40" s="297"/>
      <c r="K40" s="297"/>
      <c r="L40" s="46"/>
      <c r="M40" s="47"/>
      <c r="N40" s="46"/>
      <c r="O40" s="47"/>
      <c r="P40" s="46"/>
      <c r="Q40" s="47"/>
      <c r="R40" s="6"/>
      <c r="S40" s="6"/>
    </row>
    <row r="41" spans="1:19">
      <c r="A41" s="295"/>
      <c r="B41" s="295"/>
      <c r="C41" s="270"/>
      <c r="D41" s="295"/>
      <c r="E41" s="295"/>
      <c r="F41" s="296"/>
      <c r="G41" s="296"/>
      <c r="H41" s="297"/>
      <c r="I41" s="296"/>
      <c r="J41" s="297"/>
      <c r="K41" s="297"/>
      <c r="L41" s="46"/>
      <c r="M41" s="47"/>
      <c r="N41" s="46"/>
      <c r="O41" s="47"/>
      <c r="P41" s="46"/>
      <c r="Q41" s="47"/>
      <c r="R41" s="6"/>
      <c r="S41" s="6"/>
    </row>
    <row r="42" spans="1:19">
      <c r="A42" s="295"/>
      <c r="B42" s="295"/>
      <c r="C42" s="270"/>
      <c r="D42" s="295"/>
      <c r="E42" s="295"/>
      <c r="F42" s="296"/>
      <c r="G42" s="296"/>
      <c r="H42" s="297"/>
      <c r="I42" s="296"/>
      <c r="J42" s="297"/>
      <c r="K42" s="297"/>
      <c r="L42" s="46"/>
      <c r="M42" s="47"/>
      <c r="N42" s="46"/>
      <c r="O42" s="47"/>
      <c r="P42" s="46"/>
      <c r="Q42" s="47"/>
      <c r="R42" s="6"/>
      <c r="S42" s="6"/>
    </row>
    <row r="43" spans="1:19">
      <c r="A43" s="295"/>
      <c r="B43" s="295"/>
      <c r="C43" s="270"/>
      <c r="D43" s="295"/>
      <c r="E43" s="295"/>
      <c r="F43" s="296"/>
      <c r="G43" s="296"/>
      <c r="H43" s="297"/>
      <c r="I43" s="296"/>
      <c r="J43" s="297"/>
      <c r="K43" s="297"/>
      <c r="L43" s="46"/>
      <c r="M43" s="47"/>
      <c r="N43" s="46"/>
      <c r="O43" s="47"/>
      <c r="P43" s="46"/>
      <c r="Q43" s="47"/>
      <c r="R43" s="6"/>
      <c r="S43" s="6"/>
    </row>
    <row r="44" spans="1:19" ht="14.25" customHeight="1">
      <c r="A44" s="125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6"/>
      <c r="M44" s="6"/>
      <c r="N44" s="6"/>
      <c r="O44" s="6"/>
      <c r="P44" s="6"/>
      <c r="Q44" s="6"/>
      <c r="R44" s="6"/>
      <c r="S44" s="6"/>
    </row>
    <row r="45" spans="1:19" ht="14.25" customHeight="1">
      <c r="A45" s="125"/>
      <c r="B45" s="339" t="s">
        <v>92</v>
      </c>
      <c r="C45" s="339"/>
      <c r="D45" s="339"/>
      <c r="E45" s="339"/>
      <c r="F45" s="339"/>
      <c r="G45" s="339"/>
      <c r="H45" s="339"/>
      <c r="I45" s="339"/>
      <c r="J45" s="298"/>
      <c r="K45" s="298"/>
      <c r="R45" s="6"/>
      <c r="S45" s="6"/>
    </row>
    <row r="46" spans="1:19" ht="14.25" customHeight="1">
      <c r="A46" s="125"/>
      <c r="B46" s="340" t="s">
        <v>89</v>
      </c>
      <c r="C46" s="125"/>
      <c r="D46" s="340"/>
      <c r="E46" s="340"/>
      <c r="F46" s="340"/>
      <c r="G46" s="340"/>
      <c r="H46" s="340"/>
      <c r="I46" s="298"/>
      <c r="J46" s="298"/>
      <c r="K46" s="298"/>
    </row>
    <row r="47" spans="1:19">
      <c r="A47" s="125"/>
      <c r="B47" s="125"/>
      <c r="C47" s="125"/>
      <c r="D47" s="298"/>
      <c r="E47" s="298"/>
      <c r="F47" s="298"/>
      <c r="G47" s="299"/>
      <c r="H47" s="300"/>
      <c r="I47" s="298"/>
      <c r="J47" s="298"/>
      <c r="K47" s="298"/>
    </row>
    <row r="48" spans="1:19" ht="191.2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121" spans="1:17">
      <c r="A121" s="10"/>
    </row>
    <row r="123" spans="1:17" s="11" customFormat="1">
      <c r="B123" s="10"/>
      <c r="C123" s="12"/>
      <c r="D123" s="13"/>
      <c r="E123" s="13"/>
      <c r="F123" s="9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</sheetData>
  <mergeCells count="24">
    <mergeCell ref="R20:S21"/>
    <mergeCell ref="R38:S38"/>
    <mergeCell ref="R37:S37"/>
    <mergeCell ref="P37:Q37"/>
    <mergeCell ref="N37:O37"/>
    <mergeCell ref="P20:Q21"/>
    <mergeCell ref="N20:O21"/>
    <mergeCell ref="L37:M37"/>
    <mergeCell ref="E37:F37"/>
    <mergeCell ref="G37:H37"/>
    <mergeCell ref="I37:J37"/>
    <mergeCell ref="K20:K21"/>
    <mergeCell ref="L20:M21"/>
    <mergeCell ref="A1:K10"/>
    <mergeCell ref="A11:K13"/>
    <mergeCell ref="C20:C22"/>
    <mergeCell ref="D20:D22"/>
    <mergeCell ref="A15:J15"/>
    <mergeCell ref="A16:J16"/>
    <mergeCell ref="A17:J17"/>
    <mergeCell ref="A18:J18"/>
    <mergeCell ref="E20:F21"/>
    <mergeCell ref="G20:H21"/>
    <mergeCell ref="I20:J21"/>
  </mergeCells>
  <printOptions horizontalCentered="1" verticalCentered="1"/>
  <pageMargins left="0.19685039370078741" right="0.19685039370078741" top="0.19685039370078741" bottom="0.19685039370078741" header="0" footer="0"/>
  <pageSetup paperSize="9" scale="88" orientation="landscape" r:id="rId1"/>
  <colBreaks count="1" manualBreakCount="1">
    <brk id="11" max="5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60" zoomScaleNormal="115" workbookViewId="0">
      <selection activeCell="B45" sqref="B45"/>
    </sheetView>
  </sheetViews>
  <sheetFormatPr defaultRowHeight="14.25"/>
  <cols>
    <col min="1" max="1" width="7.625" customWidth="1"/>
    <col min="2" max="2" width="65.875" customWidth="1"/>
  </cols>
  <sheetData>
    <row r="1" spans="1:10" ht="14.25" customHeight="1">
      <c r="A1" s="404" t="s">
        <v>44</v>
      </c>
      <c r="B1" s="405"/>
      <c r="C1" s="406"/>
      <c r="D1" s="136"/>
      <c r="E1" s="50"/>
      <c r="F1" s="50"/>
      <c r="G1" s="50"/>
      <c r="H1" s="50"/>
      <c r="I1" s="50"/>
      <c r="J1" s="50"/>
    </row>
    <row r="2" spans="1:10" ht="14.25" customHeight="1">
      <c r="A2" s="407"/>
      <c r="B2" s="408"/>
      <c r="C2" s="409"/>
      <c r="D2" s="15"/>
      <c r="E2" s="50"/>
      <c r="F2" s="50"/>
      <c r="G2" s="50"/>
      <c r="H2" s="50"/>
      <c r="I2" s="50"/>
      <c r="J2" s="50"/>
    </row>
    <row r="3" spans="1:10" ht="14.25" customHeight="1">
      <c r="A3" s="407"/>
      <c r="B3" s="408"/>
      <c r="C3" s="409"/>
      <c r="D3" s="15"/>
      <c r="E3" s="50"/>
      <c r="F3" s="50"/>
      <c r="G3" s="50"/>
      <c r="H3" s="50"/>
      <c r="I3" s="50"/>
      <c r="J3" s="50"/>
    </row>
    <row r="4" spans="1:10" ht="15" customHeight="1" thickBot="1">
      <c r="A4" s="410"/>
      <c r="B4" s="411"/>
      <c r="C4" s="412"/>
      <c r="D4" s="15"/>
      <c r="E4" s="50"/>
      <c r="F4" s="50"/>
      <c r="G4" s="50"/>
      <c r="H4" s="50"/>
      <c r="I4" s="50"/>
      <c r="J4" s="50"/>
    </row>
    <row r="5" spans="1:10">
      <c r="A5" s="130"/>
      <c r="B5" s="131"/>
      <c r="C5" s="132"/>
      <c r="D5" s="15"/>
      <c r="E5" s="50"/>
      <c r="F5" s="50"/>
      <c r="G5" s="50"/>
      <c r="H5" s="50"/>
      <c r="I5" s="50"/>
      <c r="J5" s="50"/>
    </row>
    <row r="6" spans="1:10" s="6" customFormat="1" ht="14.25" customHeight="1">
      <c r="A6" s="393" t="s">
        <v>127</v>
      </c>
      <c r="B6" s="394"/>
      <c r="C6" s="421"/>
      <c r="D6" s="32"/>
      <c r="E6" s="33"/>
      <c r="F6" s="34"/>
      <c r="G6" s="35"/>
      <c r="H6" s="36"/>
      <c r="I6" s="37"/>
      <c r="J6" s="37"/>
    </row>
    <row r="7" spans="1:10" s="6" customFormat="1" ht="14.25" customHeight="1">
      <c r="A7" s="393" t="s">
        <v>129</v>
      </c>
      <c r="B7" s="394"/>
      <c r="C7" s="421"/>
      <c r="D7" s="32"/>
      <c r="E7" s="33"/>
      <c r="F7" s="34"/>
      <c r="G7" s="35"/>
      <c r="H7" s="36"/>
      <c r="I7" s="37"/>
      <c r="J7" s="37"/>
    </row>
    <row r="8" spans="1:10" s="6" customFormat="1" ht="14.25" customHeight="1">
      <c r="A8" s="393" t="s">
        <v>246</v>
      </c>
      <c r="B8" s="394"/>
      <c r="C8" s="421"/>
      <c r="D8" s="32"/>
      <c r="E8" s="33"/>
      <c r="F8" s="34"/>
      <c r="G8" s="35"/>
      <c r="H8" s="36"/>
      <c r="I8" s="37"/>
      <c r="J8" s="37"/>
    </row>
    <row r="9" spans="1:10" s="6" customFormat="1" ht="14.25" customHeight="1">
      <c r="A9" s="393" t="s">
        <v>128</v>
      </c>
      <c r="B9" s="394"/>
      <c r="C9" s="421"/>
      <c r="D9" s="32"/>
      <c r="E9" s="33"/>
      <c r="F9" s="34"/>
      <c r="G9" s="35"/>
      <c r="H9" s="36"/>
      <c r="I9" s="37"/>
      <c r="J9" s="37"/>
    </row>
    <row r="10" spans="1:10" ht="15" thickBot="1">
      <c r="A10" s="133"/>
      <c r="B10" s="134"/>
      <c r="C10" s="135"/>
      <c r="D10" s="50"/>
      <c r="E10" s="50"/>
      <c r="F10" s="50"/>
      <c r="G10" s="50"/>
      <c r="H10" s="50"/>
      <c r="I10" s="50"/>
      <c r="J10" s="50"/>
    </row>
    <row r="11" spans="1:10">
      <c r="A11" s="416" t="s">
        <v>32</v>
      </c>
      <c r="B11" s="417"/>
      <c r="C11" s="418"/>
      <c r="D11" s="50"/>
      <c r="E11" s="50"/>
      <c r="F11" s="50"/>
      <c r="G11" s="50"/>
      <c r="H11" s="50"/>
      <c r="I11" s="50"/>
      <c r="J11" s="50"/>
    </row>
    <row r="12" spans="1:10">
      <c r="A12" s="137" t="s">
        <v>24</v>
      </c>
      <c r="B12" s="40" t="s">
        <v>33</v>
      </c>
      <c r="C12" s="138"/>
      <c r="D12" s="50"/>
      <c r="E12" s="50"/>
      <c r="F12" s="50"/>
      <c r="G12" s="50"/>
      <c r="H12" s="50"/>
      <c r="I12" s="50"/>
      <c r="J12" s="50"/>
    </row>
    <row r="13" spans="1:10">
      <c r="A13" s="137" t="s">
        <v>25</v>
      </c>
      <c r="B13" s="40" t="s">
        <v>34</v>
      </c>
      <c r="C13" s="138"/>
      <c r="D13" s="50"/>
      <c r="E13" s="50"/>
      <c r="F13" s="50"/>
      <c r="G13" s="50"/>
      <c r="H13" s="50"/>
      <c r="I13" s="50"/>
      <c r="J13" s="50"/>
    </row>
    <row r="14" spans="1:10">
      <c r="A14" s="137" t="s">
        <v>26</v>
      </c>
      <c r="B14" s="40" t="s">
        <v>35</v>
      </c>
      <c r="C14" s="138"/>
      <c r="D14" s="50"/>
      <c r="E14" s="50"/>
      <c r="F14" s="50"/>
      <c r="G14" s="50"/>
      <c r="H14" s="50"/>
      <c r="I14" s="50"/>
      <c r="J14" s="50"/>
    </row>
    <row r="15" spans="1:10">
      <c r="A15" s="137" t="s">
        <v>27</v>
      </c>
      <c r="B15" s="40" t="s">
        <v>36</v>
      </c>
      <c r="C15" s="138"/>
      <c r="D15" s="50"/>
      <c r="E15" s="50"/>
      <c r="F15" s="50"/>
      <c r="G15" s="50"/>
      <c r="H15" s="50"/>
      <c r="I15" s="50"/>
      <c r="J15" s="50"/>
    </row>
    <row r="16" spans="1:10">
      <c r="A16" s="137" t="s">
        <v>28</v>
      </c>
      <c r="B16" s="40" t="s">
        <v>37</v>
      </c>
      <c r="C16" s="138"/>
      <c r="D16" s="50"/>
      <c r="E16" s="50"/>
      <c r="F16" s="50"/>
      <c r="G16" s="50"/>
      <c r="H16" s="50"/>
      <c r="I16" s="50"/>
      <c r="J16" s="50"/>
    </row>
    <row r="17" spans="1:10">
      <c r="A17" s="137" t="s">
        <v>29</v>
      </c>
      <c r="B17" s="40" t="s">
        <v>38</v>
      </c>
      <c r="C17" s="138"/>
      <c r="D17" s="50"/>
      <c r="E17" s="50"/>
      <c r="F17" s="50"/>
      <c r="G17" s="50"/>
      <c r="H17" s="50"/>
      <c r="I17" s="50"/>
      <c r="J17" s="50"/>
    </row>
    <row r="18" spans="1:10">
      <c r="A18" s="137" t="s">
        <v>30</v>
      </c>
      <c r="B18" s="40" t="s">
        <v>39</v>
      </c>
      <c r="C18" s="138"/>
      <c r="D18" s="50"/>
      <c r="E18" s="50"/>
      <c r="F18" s="50"/>
      <c r="G18" s="50"/>
      <c r="H18" s="50"/>
      <c r="I18" s="50"/>
      <c r="J18" s="50"/>
    </row>
    <row r="19" spans="1:10">
      <c r="A19" s="137" t="s">
        <v>31</v>
      </c>
      <c r="B19" s="40" t="s">
        <v>40</v>
      </c>
      <c r="C19" s="138"/>
      <c r="D19" s="50"/>
      <c r="E19" s="50"/>
      <c r="F19" s="50"/>
      <c r="G19" s="50"/>
      <c r="H19" s="50"/>
      <c r="I19" s="50"/>
      <c r="J19" s="50"/>
    </row>
    <row r="20" spans="1:10" ht="15" thickBot="1">
      <c r="A20" s="419" t="s">
        <v>45</v>
      </c>
      <c r="B20" s="420"/>
      <c r="C20" s="139">
        <f>SUM(C12:C19)</f>
        <v>0</v>
      </c>
      <c r="D20" s="50"/>
      <c r="E20" s="50"/>
      <c r="F20" s="50"/>
      <c r="G20" s="50"/>
      <c r="H20" s="50"/>
      <c r="I20" s="50"/>
      <c r="J20" s="50"/>
    </row>
    <row r="21" spans="1:10">
      <c r="A21" s="301"/>
      <c r="B21" s="302"/>
      <c r="C21" s="303"/>
      <c r="D21" s="50"/>
      <c r="E21" s="50"/>
      <c r="F21" s="50"/>
      <c r="G21" s="50"/>
      <c r="H21" s="50"/>
      <c r="I21" s="50"/>
      <c r="J21" s="50"/>
    </row>
    <row r="22" spans="1:10">
      <c r="A22" s="304" t="s">
        <v>42</v>
      </c>
      <c r="B22" s="305" t="s">
        <v>43</v>
      </c>
      <c r="C22" s="303"/>
      <c r="D22" s="50"/>
      <c r="E22" s="50"/>
      <c r="F22" s="50"/>
      <c r="G22" s="50"/>
      <c r="H22" s="50"/>
      <c r="I22" s="50"/>
      <c r="J22" s="50"/>
    </row>
    <row r="23" spans="1:10">
      <c r="A23" s="301"/>
      <c r="B23" s="305" t="s">
        <v>49</v>
      </c>
      <c r="C23" s="303"/>
      <c r="D23" s="50"/>
      <c r="E23" s="50"/>
      <c r="F23" s="50"/>
      <c r="G23" s="50"/>
      <c r="H23" s="50"/>
      <c r="I23" s="50"/>
      <c r="J23" s="50"/>
    </row>
    <row r="24" spans="1:10">
      <c r="A24" s="306"/>
      <c r="B24" s="136"/>
      <c r="C24" s="307"/>
      <c r="D24" s="42"/>
      <c r="E24" s="42"/>
      <c r="F24" s="43"/>
      <c r="G24" s="41"/>
      <c r="H24" s="41"/>
      <c r="I24" s="41"/>
      <c r="J24" s="41"/>
    </row>
    <row r="25" spans="1:10">
      <c r="A25" s="294"/>
      <c r="B25" s="295"/>
      <c r="C25" s="308"/>
      <c r="D25" s="44"/>
      <c r="E25" s="44"/>
      <c r="F25" s="46"/>
      <c r="G25" s="46"/>
      <c r="H25" s="47"/>
      <c r="I25" s="6"/>
      <c r="J25" s="6"/>
    </row>
    <row r="26" spans="1:10">
      <c r="A26" s="294"/>
      <c r="B26" s="295"/>
      <c r="C26" s="308"/>
      <c r="D26" s="44"/>
      <c r="E26" s="44"/>
      <c r="F26" s="46"/>
      <c r="G26" s="46"/>
      <c r="H26" s="47"/>
      <c r="I26" s="6"/>
      <c r="J26" s="6"/>
    </row>
    <row r="27" spans="1:10">
      <c r="A27" s="294"/>
      <c r="B27" s="295"/>
      <c r="C27" s="308"/>
      <c r="D27" s="44"/>
      <c r="E27" s="44"/>
      <c r="F27" s="46"/>
      <c r="G27" s="46"/>
      <c r="H27" s="47"/>
      <c r="I27" s="6"/>
      <c r="J27" s="6"/>
    </row>
    <row r="28" spans="1:10">
      <c r="A28" s="294"/>
      <c r="B28" s="295"/>
      <c r="C28" s="308"/>
      <c r="D28" s="44"/>
      <c r="E28" s="44"/>
      <c r="F28" s="46"/>
      <c r="G28" s="46"/>
      <c r="H28" s="47"/>
      <c r="I28" s="6"/>
      <c r="J28" s="6"/>
    </row>
    <row r="29" spans="1:10">
      <c r="A29" s="294"/>
      <c r="B29" s="270"/>
      <c r="C29" s="308"/>
      <c r="D29" s="45"/>
      <c r="E29" s="48"/>
      <c r="F29" s="44"/>
      <c r="G29" s="46"/>
      <c r="H29" s="47"/>
      <c r="I29" s="6"/>
      <c r="J29" s="6"/>
    </row>
    <row r="30" spans="1:10">
      <c r="A30" s="294"/>
      <c r="B30" s="270"/>
      <c r="C30" s="308"/>
      <c r="D30" s="45"/>
      <c r="E30" s="48"/>
      <c r="F30" s="44"/>
      <c r="G30" s="46"/>
      <c r="H30" s="47"/>
      <c r="I30" s="6"/>
      <c r="J30" s="6"/>
    </row>
    <row r="31" spans="1:10">
      <c r="A31" s="413"/>
      <c r="B31" s="414"/>
      <c r="C31" s="415"/>
      <c r="D31" s="48"/>
      <c r="E31" s="48"/>
      <c r="F31" s="49"/>
      <c r="G31" s="45"/>
      <c r="H31" s="48"/>
      <c r="I31" s="6"/>
      <c r="J31" s="6"/>
    </row>
    <row r="32" spans="1:10">
      <c r="A32" s="309"/>
      <c r="B32" s="271" t="s">
        <v>92</v>
      </c>
      <c r="C32" s="310"/>
      <c r="D32" s="48"/>
      <c r="E32" s="48"/>
      <c r="F32" s="49"/>
      <c r="G32" s="45"/>
      <c r="H32" s="48"/>
      <c r="I32" s="6"/>
      <c r="J32" s="6"/>
    </row>
    <row r="33" spans="1:10">
      <c r="A33" s="309"/>
      <c r="B33" s="270" t="s">
        <v>89</v>
      </c>
      <c r="C33" s="310"/>
      <c r="D33" s="48"/>
      <c r="E33" s="48"/>
      <c r="F33" s="49"/>
      <c r="G33" s="45"/>
      <c r="H33" s="48"/>
      <c r="I33" s="6"/>
      <c r="J33" s="6"/>
    </row>
    <row r="34" spans="1:10">
      <c r="A34" s="294"/>
      <c r="B34" s="311"/>
      <c r="C34" s="308"/>
      <c r="D34" s="45"/>
      <c r="E34" s="48"/>
      <c r="F34" s="44"/>
      <c r="G34" s="46"/>
      <c r="H34" s="47"/>
      <c r="I34" s="6"/>
      <c r="J34" s="6"/>
    </row>
    <row r="35" spans="1:10">
      <c r="A35" s="294"/>
      <c r="B35" s="270"/>
      <c r="C35" s="308"/>
      <c r="D35" s="45"/>
      <c r="E35" s="48"/>
      <c r="F35" s="44"/>
      <c r="G35" s="46"/>
      <c r="H35" s="47"/>
      <c r="I35" s="6"/>
      <c r="J35" s="6"/>
    </row>
    <row r="36" spans="1:10">
      <c r="A36" s="294"/>
      <c r="B36" s="270"/>
      <c r="C36" s="308"/>
      <c r="D36" s="45"/>
      <c r="E36" s="48"/>
      <c r="F36" s="44"/>
      <c r="G36" s="46"/>
      <c r="H36" s="47"/>
      <c r="I36" s="6"/>
      <c r="J36" s="6"/>
    </row>
    <row r="37" spans="1:10">
      <c r="A37" s="294"/>
      <c r="B37" s="270"/>
      <c r="C37" s="308"/>
      <c r="D37" s="45"/>
      <c r="E37" s="48"/>
      <c r="F37" s="44"/>
      <c r="G37" s="46"/>
      <c r="H37" s="47"/>
      <c r="I37" s="6"/>
      <c r="J37" s="6"/>
    </row>
    <row r="38" spans="1:10">
      <c r="A38" s="413"/>
      <c r="B38" s="414"/>
      <c r="C38" s="415"/>
      <c r="D38" s="48"/>
      <c r="E38" s="6"/>
      <c r="F38" s="6"/>
      <c r="G38" s="50"/>
      <c r="H38" s="50"/>
      <c r="I38" s="50"/>
      <c r="J38" s="50"/>
    </row>
    <row r="39" spans="1:10">
      <c r="A39" s="309"/>
      <c r="B39" s="272" t="s">
        <v>90</v>
      </c>
      <c r="C39" s="310"/>
      <c r="D39" s="48"/>
      <c r="E39" s="6"/>
      <c r="F39" s="6"/>
      <c r="G39" s="50"/>
      <c r="H39" s="50"/>
      <c r="I39" s="50"/>
      <c r="J39" s="50"/>
    </row>
    <row r="40" spans="1:10">
      <c r="A40" s="309"/>
      <c r="B40" s="270" t="s">
        <v>91</v>
      </c>
      <c r="C40" s="310"/>
      <c r="D40" s="48"/>
      <c r="E40" s="6"/>
      <c r="F40" s="6"/>
      <c r="G40" s="50"/>
      <c r="H40" s="50"/>
      <c r="I40" s="50"/>
      <c r="J40" s="50"/>
    </row>
    <row r="41" spans="1:10">
      <c r="A41" s="312"/>
      <c r="B41" s="295" t="s">
        <v>114</v>
      </c>
      <c r="C41" s="313"/>
      <c r="D41" s="47"/>
      <c r="E41" s="6"/>
      <c r="F41" s="6"/>
      <c r="G41" s="50"/>
      <c r="H41" s="50"/>
      <c r="I41" s="50"/>
      <c r="J41" s="50"/>
    </row>
    <row r="42" spans="1:10">
      <c r="A42" s="312"/>
      <c r="B42" s="314"/>
      <c r="C42" s="315"/>
      <c r="D42" s="50"/>
      <c r="E42" s="50"/>
      <c r="F42" s="50"/>
      <c r="G42" s="50"/>
      <c r="H42" s="50"/>
      <c r="I42" s="50"/>
      <c r="J42" s="50"/>
    </row>
    <row r="43" spans="1:10">
      <c r="A43" s="312"/>
      <c r="B43" s="314"/>
      <c r="C43" s="315"/>
      <c r="D43" s="50"/>
      <c r="E43" s="50"/>
      <c r="F43" s="50"/>
      <c r="G43" s="50"/>
      <c r="H43" s="50"/>
      <c r="I43" s="50"/>
      <c r="J43" s="50"/>
    </row>
    <row r="44" spans="1:10">
      <c r="A44" s="312"/>
      <c r="B44" s="314"/>
      <c r="C44" s="315"/>
    </row>
    <row r="45" spans="1:10">
      <c r="A45" s="262"/>
      <c r="B45" s="263"/>
      <c r="C45" s="264"/>
    </row>
    <row r="46" spans="1:10">
      <c r="A46" s="262"/>
      <c r="B46" s="263"/>
      <c r="C46" s="264"/>
    </row>
    <row r="47" spans="1:10">
      <c r="A47" s="262"/>
      <c r="B47" s="263"/>
      <c r="C47" s="264"/>
    </row>
    <row r="48" spans="1:10">
      <c r="A48" s="262"/>
      <c r="B48" s="263"/>
      <c r="C48" s="264"/>
    </row>
    <row r="49" spans="1:3">
      <c r="A49" s="262"/>
      <c r="B49" s="263"/>
      <c r="C49" s="264"/>
    </row>
    <row r="50" spans="1:3">
      <c r="A50" s="262"/>
      <c r="B50" s="263"/>
      <c r="C50" s="264"/>
    </row>
    <row r="51" spans="1:3">
      <c r="A51" s="262"/>
      <c r="B51" s="263"/>
      <c r="C51" s="264"/>
    </row>
    <row r="52" spans="1:3">
      <c r="A52" s="262"/>
      <c r="B52" s="263"/>
      <c r="C52" s="264"/>
    </row>
    <row r="53" spans="1:3">
      <c r="A53" s="262"/>
      <c r="B53" s="263"/>
      <c r="C53" s="264"/>
    </row>
    <row r="54" spans="1:3">
      <c r="A54" s="262"/>
      <c r="B54" s="263"/>
      <c r="C54" s="264"/>
    </row>
    <row r="55" spans="1:3">
      <c r="A55" s="262"/>
      <c r="B55" s="263"/>
      <c r="C55" s="264"/>
    </row>
    <row r="56" spans="1:3">
      <c r="A56" s="262"/>
      <c r="B56" s="263"/>
      <c r="C56" s="264"/>
    </row>
    <row r="57" spans="1:3" ht="15" thickBot="1">
      <c r="A57" s="265"/>
      <c r="B57" s="266"/>
      <c r="C57" s="267"/>
    </row>
  </sheetData>
  <mergeCells count="9">
    <mergeCell ref="A1:C4"/>
    <mergeCell ref="A31:C31"/>
    <mergeCell ref="A11:C11"/>
    <mergeCell ref="A20:B20"/>
    <mergeCell ref="A38:C38"/>
    <mergeCell ref="A6:C6"/>
    <mergeCell ref="A7:C7"/>
    <mergeCell ref="A8:C8"/>
    <mergeCell ref="A9:C9"/>
  </mergeCells>
  <printOptions horizontalCentered="1" verticalCentered="1"/>
  <pageMargins left="0.82677165354330717" right="0.31496062992125984" top="0.78740157480314965" bottom="0.78740157480314965" header="0.31496062992125984" footer="0.31496062992125984"/>
  <pageSetup paperSize="9" scale="9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Planilha Orçamentaria </vt:lpstr>
      <vt:lpstr>Cronograma</vt:lpstr>
      <vt:lpstr>BDI</vt:lpstr>
      <vt:lpstr>BDI!Area_de_impressao</vt:lpstr>
      <vt:lpstr>Cronograma!Area_de_impressao</vt:lpstr>
      <vt:lpstr>'Planilha Orçamentaria '!Area_de_impressao</vt:lpstr>
    </vt:vector>
  </TitlesOfParts>
  <Company>Fnde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27421740104</dc:creator>
  <cp:lastModifiedBy>am200236</cp:lastModifiedBy>
  <cp:lastPrinted>2016-01-26T18:45:52Z</cp:lastPrinted>
  <dcterms:created xsi:type="dcterms:W3CDTF">2012-10-15T18:57:41Z</dcterms:created>
  <dcterms:modified xsi:type="dcterms:W3CDTF">2018-08-21T16:34:25Z</dcterms:modified>
</cp:coreProperties>
</file>